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45" windowWidth="16380" windowHeight="8190" activeTab="6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</sheets>
  <definedNames/>
  <calcPr fullCalcOnLoad="1"/>
</workbook>
</file>

<file path=xl/sharedStrings.xml><?xml version="1.0" encoding="utf-8"?>
<sst xmlns="http://schemas.openxmlformats.org/spreadsheetml/2006/main" count="173" uniqueCount="136">
  <si>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</si>
  <si>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</si>
  <si>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</si>
  <si>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</si>
  <si>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</si>
  <si>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</si>
  <si>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</si>
  <si>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</si>
  <si>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</si>
  <si>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</si>
  <si>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</si>
  <si>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</si>
  <si>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</si>
  <si>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</si>
  <si>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</si>
  <si>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</si>
  <si>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</si>
  <si>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</si>
  <si>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</si>
  <si>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</si>
  <si>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</si>
  <si>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</si>
  <si>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</si>
  <si>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</si>
  <si>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</si>
  <si>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</si>
  <si>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</si>
  <si>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</si>
  <si>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</si>
  <si>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</si>
  <si>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</si>
  <si>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</si>
  <si>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</si>
  <si>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</si>
  <si>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</si>
  <si>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</si>
  <si>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</si>
  <si>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</si>
  <si>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</si>
  <si>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</si>
  <si>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</si>
  <si>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</si>
  <si>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</si>
  <si>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</si>
  <si>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</si>
  <si>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</si>
  <si>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</si>
  <si>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</si>
  <si>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</si>
  <si>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</si>
  <si>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</si>
  <si>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</si>
  <si>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</si>
  <si>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</si>
  <si>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</si>
  <si>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</si>
  <si>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</si>
  <si>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</si>
  <si>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22 – Indústria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</si>
  <si>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</si>
  <si>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</si>
  <si>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</si>
  <si>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</si>
  <si>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</si>
  <si>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</si>
  <si>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</si>
  <si>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</si>
  <si>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</si>
  <si>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</si>
  <si>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</si>
  <si>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</si>
  <si>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>1020 - Secretaria Municipal de Governo</t>
  </si>
  <si>
    <t>1030 - Procuradoria Jurídica</t>
  </si>
  <si>
    <t>1040 - Secretaria Municipal de Administração</t>
  </si>
  <si>
    <t>-</t>
  </si>
  <si>
    <t>1050 - Secretaria Municipal de Fazenda</t>
  </si>
  <si>
    <t>1070 - Secretaria Municipal de Obras e Desenvolvimento Urbano</t>
  </si>
  <si>
    <t>1080 - Secretaria Municipal de Serviços Públicos</t>
  </si>
  <si>
    <t>1100 - Secretaria Municipal de Esporte e Lazer</t>
  </si>
  <si>
    <t>1111 - Fundo Municipal de Saúde</t>
  </si>
  <si>
    <t>1120 - Secretaria Municipal de Agricultura</t>
  </si>
  <si>
    <t>1131 - Fundo Municipal de Assistência Social</t>
  </si>
  <si>
    <t>1132 - Fundo Municipal da Infância e da Adolescência</t>
  </si>
  <si>
    <t>1140 - Secretaria Municipal de Turismo e Meio Ambiente</t>
  </si>
  <si>
    <t>1160 - Coordenadoria de Controle Interno</t>
  </si>
  <si>
    <t xml:space="preserve">1170 – Secretaria Munic. De Planejamento, Ciência e Tecnologia </t>
  </si>
  <si>
    <t>1300 – Secretaria Municipal de Cultura</t>
  </si>
  <si>
    <t>1400 – Ouvidoria Municipal</t>
  </si>
  <si>
    <t>1500 – Secretaria Municipal de Transporte e Trânsito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</si>
  <si>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</si>
  <si>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</si>
  <si>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</si>
  <si>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</si>
  <si>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</si>
  <si>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</si>
  <si>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</si>
  <si>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</si>
  <si>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</si>
  <si>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</si>
  <si>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</si>
  <si>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</si>
  <si>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</si>
  <si>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</si>
  <si>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</si>
  <si>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</si>
  <si>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</si>
  <si>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</si>
  <si>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</si>
  <si>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</si>
  <si>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</si>
  <si>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</si>
  <si>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</si>
  <si>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</si>
  <si>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</si>
  <si>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</si>
  <si>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</si>
  <si>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</si>
  <si>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</si>
  <si>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>1190 – Secretaria Municipal de Educação</t>
  </si>
  <si>
    <t>1133 - Fundo Municipal de Habitação de Interesse Social</t>
  </si>
  <si>
    <t>1180 - Secretaria Munic. De Indústria Comércio e Des. Econômico</t>
  </si>
  <si>
    <t>1041 - Fundo de Previdência Social do Município de Piraí</t>
  </si>
  <si>
    <t xml:space="preserve">ANEXO IX </t>
  </si>
  <si>
    <t>11 - Trabalho</t>
  </si>
  <si>
    <t>DEMONSTRATIVO DO IMPACTO ORÇAMENTÁRIO-FINANCEIRO PARA RENÚNCIA DE RECEITA EM 2010 (ART. 5º, II DA LRF)</t>
  </si>
  <si>
    <t>ESTIMATIVA DA RECEITA TOTAL POR CATEGORIA ECONÔMICA E SEGUNDO A ORIGEM DOS RECURSOS / 2011</t>
  </si>
  <si>
    <t>ESTIMATIVA DA RECEITA TOTAL COM DETALHAMENTO POR CATEGORIA ECONÔMICA E ORIGEM DOS RECURSOS  -  2011</t>
  </si>
  <si>
    <t>FIXAÇÃO DA DESPESA TOTAL COM DETALHAMENTO POR CATEGORIA ECONÔMICA E GRUPOS DE NATUREZA DA DESPESA  -  2011</t>
  </si>
  <si>
    <t>DESPESA POR FUNÇÃO   -  2011</t>
  </si>
  <si>
    <t>DESPESAS POR PODERES/ÓRGÃOS  -  2011</t>
  </si>
  <si>
    <t xml:space="preserve">  DEMONSTRATIVO DA COMPATIBILIZAÇÃO DA PROGRAMAÇÃO DOS ORÇAMENTOS COM AS METAS FISCAIS DA LDO Art. 5º, I da LRF - 2011</t>
  </si>
  <si>
    <r>
      <t>1.</t>
    </r>
    <r>
      <rPr>
        <sz val="10"/>
        <rFont val="Arial"/>
        <family val="2"/>
      </rPr>
      <t xml:space="preserve"> Superávit financeiro Exercício de 2009</t>
    </r>
  </si>
  <si>
    <t>RECURSOS LIVRES DE DESTINAÇÃO</t>
  </si>
  <si>
    <t>RECURSOS COM DESTINAÇÃO ESPECÍFICA</t>
  </si>
  <si>
    <t xml:space="preserve">                    Estado do Rio de Janeiro</t>
  </si>
  <si>
    <t xml:space="preserve">                    PREFEITURA MUNICIPAL DE PIRAÍ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</si>
</sst>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thin"/>
    </border>
    <border>
      <left style="hair">
        <color indexed="8"/>
      </left>
      <right/>
      <top style="thin">
        <color indexed="8"/>
      </top>
      <bottom style="thin"/>
    </border>
    <border>
      <left style="hair">
        <color indexed="8"/>
      </left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165" fontId="9" fillId="0" borderId="14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vertical="center" wrapText="1"/>
    </xf>
    <xf numFmtId="166" fontId="8" fillId="0" borderId="14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165" fontId="8" fillId="0" borderId="11" xfId="0" applyNumberFormat="1" applyFont="1" applyBorder="1" applyAlignment="1">
      <alignment horizontal="right" vertical="center" wrapText="1"/>
    </xf>
    <xf numFmtId="165" fontId="8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165" fontId="5" fillId="0" borderId="13" xfId="0" applyNumberFormat="1" applyFont="1" applyBorder="1" applyAlignment="1">
      <alignment horizontal="right" wrapText="1"/>
    </xf>
    <xf numFmtId="165" fontId="5" fillId="0" borderId="13" xfId="0" applyNumberFormat="1" applyFont="1" applyBorder="1" applyAlignment="1">
      <alignment wrapText="1"/>
    </xf>
    <xf numFmtId="0" fontId="4" fillId="0" borderId="11" xfId="0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167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wrapText="1"/>
    </xf>
    <xf numFmtId="4" fontId="4" fillId="0" borderId="12" xfId="0" applyNumberFormat="1" applyFont="1" applyBorder="1" applyAlignment="1">
      <alignment horizontal="right" wrapText="1"/>
    </xf>
    <xf numFmtId="167" fontId="5" fillId="0" borderId="11" xfId="0" applyNumberFormat="1" applyFont="1" applyBorder="1" applyAlignment="1">
      <alignment wrapText="1"/>
    </xf>
    <xf numFmtId="168" fontId="4" fillId="0" borderId="13" xfId="0" applyNumberFormat="1" applyFont="1" applyBorder="1" applyAlignment="1">
      <alignment horizontal="right" wrapText="1"/>
    </xf>
    <xf numFmtId="169" fontId="4" fillId="0" borderId="13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0" fontId="4" fillId="0" borderId="17" xfId="0" applyFont="1" applyBorder="1" applyAlignment="1">
      <alignment vertical="top" wrapText="1"/>
    </xf>
    <xf numFmtId="170" fontId="12" fillId="0" borderId="17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4" fillId="0" borderId="13" xfId="0" applyFont="1" applyBorder="1" applyAlignment="1">
      <alignment wrapText="1"/>
    </xf>
    <xf numFmtId="165" fontId="9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165" fontId="8" fillId="0" borderId="12" xfId="0" applyNumberFormat="1" applyFont="1" applyBorder="1" applyAlignment="1">
      <alignment horizontal="right" wrapText="1"/>
    </xf>
    <xf numFmtId="165" fontId="9" fillId="0" borderId="11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165" fontId="8" fillId="0" borderId="16" xfId="0" applyNumberFormat="1" applyFont="1" applyBorder="1" applyAlignment="1">
      <alignment horizontal="right" wrapText="1"/>
    </xf>
    <xf numFmtId="165" fontId="9" fillId="0" borderId="12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4" fillId="0" borderId="25" xfId="0" applyFont="1" applyBorder="1" applyAlignment="1">
      <alignment vertical="center"/>
    </xf>
    <xf numFmtId="171" fontId="14" fillId="0" borderId="23" xfId="0" applyNumberFormat="1" applyFont="1" applyBorder="1" applyAlignment="1">
      <alignment vertical="center"/>
    </xf>
    <xf numFmtId="171" fontId="14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" fontId="6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29" xfId="0" applyFont="1" applyBorder="1" applyAlignment="1">
      <alignment/>
    </xf>
    <xf numFmtId="165" fontId="6" fillId="0" borderId="29" xfId="0" applyNumberFormat="1" applyFont="1" applyBorder="1" applyAlignment="1">
      <alignment horizontal="right" wrapText="1"/>
    </xf>
    <xf numFmtId="166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 vertical="center" wrapText="1"/>
    </xf>
    <xf numFmtId="0" fontId="6" fillId="0" borderId="32" xfId="0" applyFont="1" applyBorder="1" applyAlignment="1">
      <alignment/>
    </xf>
    <xf numFmtId="0" fontId="3" fillId="0" borderId="33" xfId="0" applyFont="1" applyBorder="1" applyAlignment="1">
      <alignment wrapText="1"/>
    </xf>
    <xf numFmtId="3" fontId="6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65" fontId="8" fillId="0" borderId="35" xfId="0" applyNumberFormat="1" applyFont="1" applyBorder="1" applyAlignment="1">
      <alignment horizontal="right" vertical="center" wrapText="1"/>
    </xf>
    <xf numFmtId="165" fontId="8" fillId="0" borderId="36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5" fillId="0" borderId="17" xfId="0" applyNumberFormat="1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97" t="s">
        <v>2</v>
      </c>
      <c r="B6" s="97"/>
      <c r="C6" s="97"/>
      <c r="D6" s="97"/>
      <c r="E6" s="97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98" t="s">
        <v>125</v>
      </c>
      <c r="B9" s="98"/>
      <c r="C9" s="98"/>
      <c r="D9" s="98"/>
      <c r="E9" s="98"/>
    </row>
    <row r="10" spans="1:5" ht="15.75">
      <c r="A10" s="98" t="s">
        <v>3</v>
      </c>
      <c r="B10" s="98"/>
      <c r="C10" s="98"/>
      <c r="D10" s="98"/>
      <c r="E10" s="98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99">
        <v>1</v>
      </c>
      <c r="B15" s="100"/>
      <c r="C15" s="100"/>
      <c r="D15" s="100"/>
      <c r="E15" s="100"/>
    </row>
    <row r="16" spans="1:7" s="4" customFormat="1" ht="31.5" customHeight="1" thickBot="1" thickTop="1">
      <c r="A16" s="86" t="s">
        <v>4</v>
      </c>
      <c r="B16" s="102" t="s">
        <v>5</v>
      </c>
      <c r="C16" s="102"/>
      <c r="D16" s="102"/>
      <c r="E16" s="92">
        <f>E17+E19+E21+E23</f>
        <v>137455000</v>
      </c>
      <c r="G16" s="89"/>
    </row>
    <row r="17" spans="1:5" s="7" customFormat="1" ht="15.75" thickTop="1">
      <c r="A17" s="5"/>
      <c r="B17" s="6" t="s">
        <v>6</v>
      </c>
      <c r="C17" s="103" t="s">
        <v>7</v>
      </c>
      <c r="D17" s="104"/>
      <c r="E17" s="84">
        <v>139282371</v>
      </c>
    </row>
    <row r="18" spans="1:5" s="8" customFormat="1" ht="15">
      <c r="A18" s="5"/>
      <c r="C18" s="105"/>
      <c r="D18" s="105"/>
      <c r="E18" s="83"/>
    </row>
    <row r="19" spans="1:5" s="7" customFormat="1" ht="15">
      <c r="A19" s="5"/>
      <c r="B19" s="6" t="s">
        <v>8</v>
      </c>
      <c r="C19" s="103" t="s">
        <v>9</v>
      </c>
      <c r="D19" s="104"/>
      <c r="E19" s="84">
        <v>5255216</v>
      </c>
    </row>
    <row r="20" spans="1:5" s="7" customFormat="1" ht="15">
      <c r="A20" s="5"/>
      <c r="B20" s="6"/>
      <c r="C20" s="103"/>
      <c r="D20" s="104"/>
      <c r="E20" s="84"/>
    </row>
    <row r="21" spans="1:5" s="7" customFormat="1" ht="15">
      <c r="A21" s="5"/>
      <c r="B21" s="6" t="s">
        <v>10</v>
      </c>
      <c r="C21" s="103" t="s">
        <v>11</v>
      </c>
      <c r="D21" s="104"/>
      <c r="E21" s="84">
        <v>4900000</v>
      </c>
    </row>
    <row r="22" spans="1:5" s="7" customFormat="1" ht="13.5" customHeight="1">
      <c r="A22" s="5"/>
      <c r="C22" s="105"/>
      <c r="D22" s="105"/>
      <c r="E22" s="83"/>
    </row>
    <row r="23" spans="1:5" s="7" customFormat="1" ht="14.25" customHeight="1">
      <c r="A23" s="87"/>
      <c r="B23" s="88" t="s">
        <v>12</v>
      </c>
      <c r="C23" s="101" t="s">
        <v>13</v>
      </c>
      <c r="D23" s="101"/>
      <c r="E23" s="85">
        <v>-11982587</v>
      </c>
    </row>
    <row r="24" ht="24" customHeight="1"/>
    <row r="25" ht="24.75" customHeight="1"/>
    <row r="26" ht="12.75">
      <c r="A26"/>
    </row>
  </sheetData>
  <sheetProtection/>
  <mergeCells count="12">
    <mergeCell ref="C23:D23"/>
    <mergeCell ref="B16:D16"/>
    <mergeCell ref="C17:D17"/>
    <mergeCell ref="C18:D18"/>
    <mergeCell ref="C19:D19"/>
    <mergeCell ref="C20:D20"/>
    <mergeCell ref="C22:D22"/>
    <mergeCell ref="C21:D21"/>
    <mergeCell ref="A6:E6"/>
    <mergeCell ref="A9:E9"/>
    <mergeCell ref="A10:E10"/>
    <mergeCell ref="A15:E15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134</v>
      </c>
    </row>
    <row r="3" ht="14.25">
      <c r="A3" s="2" t="s">
        <v>135</v>
      </c>
    </row>
    <row r="6" spans="1:7" ht="12.75">
      <c r="A6" s="106" t="s">
        <v>14</v>
      </c>
      <c r="B6" s="106"/>
      <c r="C6" s="106"/>
      <c r="D6" s="106"/>
      <c r="E6" s="106"/>
      <c r="F6" s="106"/>
      <c r="G6" s="106"/>
    </row>
    <row r="7" spans="1:7" ht="12.75">
      <c r="A7" s="107" t="s">
        <v>126</v>
      </c>
      <c r="B7" s="107"/>
      <c r="C7" s="107"/>
      <c r="D7" s="107"/>
      <c r="E7" s="107"/>
      <c r="F7" s="107"/>
      <c r="G7" s="107"/>
    </row>
    <row r="8" spans="1:7" ht="12.75">
      <c r="A8" s="107" t="s">
        <v>15</v>
      </c>
      <c r="B8" s="107"/>
      <c r="C8" s="107"/>
      <c r="D8" s="107"/>
      <c r="E8" s="107"/>
      <c r="F8" s="107"/>
      <c r="G8" s="107"/>
    </row>
    <row r="9" spans="1:7" ht="12.75">
      <c r="A9" s="99">
        <v>1</v>
      </c>
      <c r="B9" s="99"/>
      <c r="C9" s="99"/>
      <c r="D9" s="99"/>
      <c r="E9" s="99"/>
      <c r="F9" s="99"/>
      <c r="G9" s="99"/>
    </row>
    <row r="10" spans="1:7" ht="44.25" customHeight="1">
      <c r="A10" s="10" t="s">
        <v>16</v>
      </c>
      <c r="B10" s="11" t="s">
        <v>132</v>
      </c>
      <c r="C10" s="11" t="s">
        <v>17</v>
      </c>
      <c r="D10" s="11" t="s">
        <v>133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SUM(B12:B17)</f>
        <v>73869793</v>
      </c>
      <c r="C11" s="13">
        <f aca="true" t="shared" si="0" ref="C11:C23">(B11*100)/$F11</f>
        <v>53.03599620658382</v>
      </c>
      <c r="D11" s="13">
        <f>SUM(D12:D17)</f>
        <v>65412578</v>
      </c>
      <c r="E11" s="13">
        <f aca="true" t="shared" si="1" ref="E11:E23">(D11*100)/$F11</f>
        <v>46.96400379341618</v>
      </c>
      <c r="F11" s="13">
        <f aca="true" t="shared" si="2" ref="F11:F18">B11+D11</f>
        <v>139282371</v>
      </c>
      <c r="G11" s="13">
        <v>100</v>
      </c>
    </row>
    <row r="12" spans="1:8" s="14" customFormat="1" ht="24" customHeight="1">
      <c r="A12" s="15" t="s">
        <v>20</v>
      </c>
      <c r="B12" s="16">
        <v>10039420</v>
      </c>
      <c r="C12" s="16">
        <f t="shared" si="0"/>
        <v>62.351224117157514</v>
      </c>
      <c r="D12" s="16">
        <v>6061980</v>
      </c>
      <c r="E12" s="16">
        <f t="shared" si="1"/>
        <v>37.648775882842486</v>
      </c>
      <c r="F12" s="16">
        <f t="shared" si="2"/>
        <v>16101400</v>
      </c>
      <c r="G12" s="16">
        <v>100</v>
      </c>
      <c r="H12" s="91"/>
    </row>
    <row r="13" spans="1:7" s="14" customFormat="1" ht="24" customHeight="1">
      <c r="A13" s="15" t="s">
        <v>21</v>
      </c>
      <c r="B13" s="16">
        <v>590520</v>
      </c>
      <c r="C13" s="16">
        <f t="shared" si="0"/>
        <v>15.408138770313005</v>
      </c>
      <c r="D13" s="16">
        <v>3242000</v>
      </c>
      <c r="E13" s="16">
        <f t="shared" si="1"/>
        <v>84.591861229687</v>
      </c>
      <c r="F13" s="16">
        <f t="shared" si="2"/>
        <v>3832520</v>
      </c>
      <c r="G13" s="16">
        <v>100</v>
      </c>
    </row>
    <row r="14" spans="1:7" s="14" customFormat="1" ht="24" customHeight="1">
      <c r="A14" s="15" t="s">
        <v>22</v>
      </c>
      <c r="B14" s="16">
        <v>3730000</v>
      </c>
      <c r="C14" s="16">
        <f t="shared" si="0"/>
        <v>31.093552747669733</v>
      </c>
      <c r="D14" s="16">
        <v>8266056</v>
      </c>
      <c r="E14" s="16">
        <f t="shared" si="1"/>
        <v>68.90644725233027</v>
      </c>
      <c r="F14" s="16">
        <f t="shared" si="2"/>
        <v>11996056</v>
      </c>
      <c r="G14" s="16">
        <v>100</v>
      </c>
    </row>
    <row r="15" spans="1:7" s="14" customFormat="1" ht="24" customHeight="1">
      <c r="A15" s="15" t="s">
        <v>23</v>
      </c>
      <c r="B15" s="16">
        <v>2000</v>
      </c>
      <c r="C15" s="16">
        <f t="shared" si="0"/>
        <v>0.5997001499250375</v>
      </c>
      <c r="D15" s="16">
        <v>331500</v>
      </c>
      <c r="E15" s="16">
        <f t="shared" si="1"/>
        <v>99.40029985007496</v>
      </c>
      <c r="F15" s="16">
        <f t="shared" si="2"/>
        <v>333500</v>
      </c>
      <c r="G15" s="16">
        <v>100</v>
      </c>
    </row>
    <row r="16" spans="1:7" s="14" customFormat="1" ht="24" customHeight="1">
      <c r="A16" s="15" t="s">
        <v>24</v>
      </c>
      <c r="B16" s="16">
        <v>57338113</v>
      </c>
      <c r="C16" s="16">
        <f t="shared" si="0"/>
        <v>55.313687890048975</v>
      </c>
      <c r="D16" s="16">
        <v>46321786</v>
      </c>
      <c r="E16" s="16">
        <f t="shared" si="1"/>
        <v>44.686312109951025</v>
      </c>
      <c r="F16" s="16">
        <f t="shared" si="2"/>
        <v>103659899</v>
      </c>
      <c r="G16" s="16">
        <v>100</v>
      </c>
    </row>
    <row r="17" spans="1:10" s="14" customFormat="1" ht="24" customHeight="1">
      <c r="A17" s="15" t="s">
        <v>25</v>
      </c>
      <c r="B17" s="16">
        <v>2169740</v>
      </c>
      <c r="C17" s="16">
        <f t="shared" si="0"/>
        <v>64.5948968084511</v>
      </c>
      <c r="D17" s="16">
        <v>1189256</v>
      </c>
      <c r="E17" s="16">
        <f t="shared" si="1"/>
        <v>35.4051031915489</v>
      </c>
      <c r="F17" s="16">
        <f t="shared" si="2"/>
        <v>3358996</v>
      </c>
      <c r="G17" s="16">
        <v>100</v>
      </c>
      <c r="J17" s="91"/>
    </row>
    <row r="18" spans="1:7" s="14" customFormat="1" ht="24" customHeight="1">
      <c r="A18" s="17" t="s">
        <v>26</v>
      </c>
      <c r="B18" s="18">
        <v>0</v>
      </c>
      <c r="C18" s="16">
        <f t="shared" si="0"/>
        <v>0</v>
      </c>
      <c r="D18" s="93">
        <v>11982587</v>
      </c>
      <c r="E18" s="16">
        <f t="shared" si="1"/>
        <v>100</v>
      </c>
      <c r="F18" s="93">
        <f t="shared" si="2"/>
        <v>11982587</v>
      </c>
      <c r="G18" s="16">
        <v>100</v>
      </c>
    </row>
    <row r="19" spans="1:7" s="14" customFormat="1" ht="24" customHeight="1">
      <c r="A19" s="12" t="s">
        <v>27</v>
      </c>
      <c r="B19" s="13">
        <f>SUM(B20:B21)</f>
        <v>0</v>
      </c>
      <c r="C19" s="13">
        <f t="shared" si="0"/>
        <v>0</v>
      </c>
      <c r="D19" s="13">
        <f>SUM(D20:D21)</f>
        <v>5255216</v>
      </c>
      <c r="E19" s="13">
        <f t="shared" si="1"/>
        <v>100</v>
      </c>
      <c r="F19" s="13">
        <f>B19+D19</f>
        <v>5255216</v>
      </c>
      <c r="G19" s="13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30000</v>
      </c>
      <c r="E20" s="16">
        <f t="shared" si="1"/>
        <v>100</v>
      </c>
      <c r="F20" s="16">
        <f>B20+D20</f>
        <v>30000</v>
      </c>
      <c r="G20" s="16">
        <v>100</v>
      </c>
    </row>
    <row r="21" spans="1:7" s="14" customFormat="1" ht="24" customHeight="1">
      <c r="A21" s="15" t="s">
        <v>29</v>
      </c>
      <c r="B21" s="16">
        <v>0</v>
      </c>
      <c r="C21" s="16">
        <f t="shared" si="0"/>
        <v>0</v>
      </c>
      <c r="D21" s="16">
        <v>5225216</v>
      </c>
      <c r="E21" s="16">
        <f t="shared" si="1"/>
        <v>100</v>
      </c>
      <c r="F21" s="16">
        <f>B21+D21</f>
        <v>5225216</v>
      </c>
      <c r="G21" s="16">
        <v>100</v>
      </c>
    </row>
    <row r="22" spans="1:7" s="14" customFormat="1" ht="24" customHeight="1">
      <c r="A22" s="19" t="s">
        <v>30</v>
      </c>
      <c r="B22" s="13">
        <v>0</v>
      </c>
      <c r="C22" s="13">
        <f t="shared" si="0"/>
        <v>0</v>
      </c>
      <c r="D22" s="13">
        <v>4900000</v>
      </c>
      <c r="E22" s="13">
        <f t="shared" si="1"/>
        <v>100</v>
      </c>
      <c r="F22" s="13">
        <f>B22+D22</f>
        <v>4900000</v>
      </c>
      <c r="G22" s="16">
        <v>100</v>
      </c>
    </row>
    <row r="23" spans="1:7" s="14" customFormat="1" ht="24" customHeight="1">
      <c r="A23" s="20" t="s">
        <v>31</v>
      </c>
      <c r="B23" s="21">
        <f>B11-B18+B19</f>
        <v>73869793</v>
      </c>
      <c r="C23" s="22">
        <f t="shared" si="0"/>
        <v>53.74107380597287</v>
      </c>
      <c r="D23" s="22">
        <f>D11+D19+D22-D18</f>
        <v>63585207</v>
      </c>
      <c r="E23" s="22">
        <f t="shared" si="1"/>
        <v>46.25892619402713</v>
      </c>
      <c r="F23" s="22">
        <f>F11-F18+F19+F22</f>
        <v>137455000</v>
      </c>
      <c r="G23" s="22">
        <v>100</v>
      </c>
    </row>
    <row r="24" ht="12.75">
      <c r="H24" s="90"/>
    </row>
  </sheetData>
  <sheetProtection/>
  <mergeCells count="4">
    <mergeCell ref="A6:G6"/>
    <mergeCell ref="A7:G7"/>
    <mergeCell ref="A8:G8"/>
    <mergeCell ref="A9:G9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16384" width="9.00390625" style="1" customWidth="1"/>
  </cols>
  <sheetData>
    <row r="1" ht="12.75">
      <c r="A1" s="9"/>
    </row>
    <row r="2" ht="14.25">
      <c r="A2" s="2" t="s">
        <v>134</v>
      </c>
    </row>
    <row r="3" ht="14.25">
      <c r="A3" s="2" t="s">
        <v>135</v>
      </c>
    </row>
    <row r="6" spans="1:7" ht="12.75">
      <c r="A6" s="106" t="s">
        <v>32</v>
      </c>
      <c r="B6" s="106"/>
      <c r="C6" s="106"/>
      <c r="D6" s="106"/>
      <c r="E6" s="106"/>
      <c r="F6" s="106"/>
      <c r="G6" s="106"/>
    </row>
    <row r="7" spans="1:7" ht="12.75">
      <c r="A7" s="107" t="s">
        <v>127</v>
      </c>
      <c r="B7" s="107"/>
      <c r="C7" s="107"/>
      <c r="D7" s="107"/>
      <c r="E7" s="107"/>
      <c r="F7" s="107"/>
      <c r="G7" s="107"/>
    </row>
    <row r="8" spans="1:7" ht="12.75">
      <c r="A8" s="107" t="s">
        <v>15</v>
      </c>
      <c r="B8" s="107"/>
      <c r="C8" s="107"/>
      <c r="D8" s="107"/>
      <c r="E8" s="107"/>
      <c r="F8" s="107"/>
      <c r="G8" s="107"/>
    </row>
    <row r="9" spans="1:7" ht="12.75">
      <c r="A9" s="99">
        <v>1</v>
      </c>
      <c r="B9" s="99"/>
      <c r="C9" s="99"/>
      <c r="D9" s="99"/>
      <c r="E9" s="99"/>
      <c r="F9" s="99"/>
      <c r="G9" s="99"/>
    </row>
    <row r="10" spans="1:7" ht="44.25" customHeight="1">
      <c r="A10" s="10" t="s">
        <v>16</v>
      </c>
      <c r="B10" s="11" t="s">
        <v>132</v>
      </c>
      <c r="C10" s="11" t="s">
        <v>17</v>
      </c>
      <c r="D10" s="11" t="s">
        <v>133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33</v>
      </c>
      <c r="B11" s="13">
        <f>SUM(B12:B14)</f>
        <v>69817058</v>
      </c>
      <c r="C11" s="13">
        <f aca="true" t="shared" si="0" ref="C11:C21">(B11*100)/$F11</f>
        <v>58.95206507096128</v>
      </c>
      <c r="D11" s="13">
        <f>SUM(D12:D14)</f>
        <v>48613158</v>
      </c>
      <c r="E11" s="13">
        <f aca="true" t="shared" si="1" ref="E11:E21">(D11*100)/$F11</f>
        <v>41.04793492903872</v>
      </c>
      <c r="F11" s="13">
        <f aca="true" t="shared" si="2" ref="F11:F19">B11+D11</f>
        <v>118430216</v>
      </c>
      <c r="G11" s="13">
        <v>100</v>
      </c>
    </row>
    <row r="12" spans="1:7" s="14" customFormat="1" ht="24" customHeight="1">
      <c r="A12" s="15" t="s">
        <v>34</v>
      </c>
      <c r="B12" s="16">
        <v>32831815</v>
      </c>
      <c r="C12" s="16">
        <f t="shared" si="0"/>
        <v>52.70905808629689</v>
      </c>
      <c r="D12" s="16">
        <v>29456938</v>
      </c>
      <c r="E12" s="16">
        <f t="shared" si="1"/>
        <v>47.29094191370311</v>
      </c>
      <c r="F12" s="16">
        <f t="shared" si="2"/>
        <v>62288753</v>
      </c>
      <c r="G12" s="16">
        <v>100</v>
      </c>
    </row>
    <row r="13" spans="1:7" s="14" customFormat="1" ht="24" customHeight="1">
      <c r="A13" s="15" t="s">
        <v>35</v>
      </c>
      <c r="B13" s="16">
        <v>50000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50000</v>
      </c>
      <c r="G13" s="16">
        <v>100</v>
      </c>
    </row>
    <row r="14" spans="1:7" s="14" customFormat="1" ht="24" customHeight="1">
      <c r="A14" s="15" t="s">
        <v>36</v>
      </c>
      <c r="B14" s="16">
        <v>36935243</v>
      </c>
      <c r="C14" s="16">
        <f t="shared" si="0"/>
        <v>65.84824325227531</v>
      </c>
      <c r="D14" s="16">
        <v>19156220</v>
      </c>
      <c r="E14" s="16">
        <f t="shared" si="1"/>
        <v>34.1517567477247</v>
      </c>
      <c r="F14" s="16">
        <f t="shared" si="2"/>
        <v>56091463</v>
      </c>
      <c r="G14" s="16">
        <v>100</v>
      </c>
    </row>
    <row r="15" spans="1:7" s="14" customFormat="1" ht="24" customHeight="1">
      <c r="A15" s="12" t="s">
        <v>37</v>
      </c>
      <c r="B15" s="13">
        <f>SUM(B16:B18)</f>
        <v>3965030</v>
      </c>
      <c r="C15" s="13">
        <f t="shared" si="0"/>
        <v>35.62125468698947</v>
      </c>
      <c r="D15" s="13">
        <f>SUM(D16:D17)</f>
        <v>7166049</v>
      </c>
      <c r="E15" s="13">
        <f t="shared" si="1"/>
        <v>64.37874531301054</v>
      </c>
      <c r="F15" s="13">
        <f t="shared" si="2"/>
        <v>11131079</v>
      </c>
      <c r="G15" s="13">
        <v>100</v>
      </c>
    </row>
    <row r="16" spans="1:7" s="14" customFormat="1" ht="24" customHeight="1">
      <c r="A16" s="15" t="s">
        <v>38</v>
      </c>
      <c r="B16" s="16">
        <v>3545030</v>
      </c>
      <c r="C16" s="16">
        <f t="shared" si="0"/>
        <v>33.18981162858172</v>
      </c>
      <c r="D16" s="16">
        <v>7136049</v>
      </c>
      <c r="E16" s="16">
        <f t="shared" si="1"/>
        <v>66.81018837141828</v>
      </c>
      <c r="F16" s="16">
        <f t="shared" si="2"/>
        <v>10681079</v>
      </c>
      <c r="G16" s="16">
        <v>100</v>
      </c>
    </row>
    <row r="17" spans="1:7" s="14" customFormat="1" ht="24" customHeight="1">
      <c r="A17" s="15" t="s">
        <v>39</v>
      </c>
      <c r="B17" s="16">
        <v>0</v>
      </c>
      <c r="C17" s="16">
        <f t="shared" si="0"/>
        <v>0</v>
      </c>
      <c r="D17" s="16">
        <v>30000</v>
      </c>
      <c r="E17" s="16">
        <f t="shared" si="1"/>
        <v>100</v>
      </c>
      <c r="F17" s="16">
        <f t="shared" si="2"/>
        <v>30000</v>
      </c>
      <c r="G17" s="16">
        <v>100</v>
      </c>
    </row>
    <row r="18" spans="1:7" s="14" customFormat="1" ht="24" customHeight="1">
      <c r="A18" s="15" t="s">
        <v>40</v>
      </c>
      <c r="B18" s="16">
        <v>420000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420000</v>
      </c>
      <c r="G18" s="16"/>
    </row>
    <row r="19" spans="1:7" s="14" customFormat="1" ht="24" customHeight="1">
      <c r="A19" s="19" t="s">
        <v>41</v>
      </c>
      <c r="B19" s="13">
        <v>87705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87705</v>
      </c>
      <c r="G19" s="16">
        <v>100</v>
      </c>
    </row>
    <row r="20" spans="1:7" s="14" customFormat="1" ht="24" customHeight="1">
      <c r="A20" s="17" t="s">
        <v>42</v>
      </c>
      <c r="B20" s="13">
        <v>0</v>
      </c>
      <c r="C20" s="16">
        <f t="shared" si="0"/>
        <v>0</v>
      </c>
      <c r="D20" s="13">
        <v>7806000</v>
      </c>
      <c r="E20" s="13">
        <f t="shared" si="1"/>
        <v>100</v>
      </c>
      <c r="F20" s="13">
        <f>D20</f>
        <v>7806000</v>
      </c>
      <c r="G20" s="16">
        <v>100</v>
      </c>
    </row>
    <row r="21" spans="1:7" s="14" customFormat="1" ht="24" customHeight="1">
      <c r="A21" s="20" t="s">
        <v>31</v>
      </c>
      <c r="B21" s="95">
        <f>SUM(B11+B15+B19+B20)</f>
        <v>73869793</v>
      </c>
      <c r="C21" s="96">
        <f t="shared" si="0"/>
        <v>53.74107380597287</v>
      </c>
      <c r="D21" s="96">
        <f>SUM(D11+D15+D19+D20)</f>
        <v>63585207</v>
      </c>
      <c r="E21" s="22">
        <f t="shared" si="1"/>
        <v>46.25892619402713</v>
      </c>
      <c r="F21" s="22">
        <f>F11+F15+F19+F20</f>
        <v>137455000</v>
      </c>
      <c r="G21" s="22">
        <v>100</v>
      </c>
    </row>
    <row r="22" spans="2:4" ht="15.75">
      <c r="B22" s="94"/>
      <c r="D22" s="94"/>
    </row>
    <row r="23" spans="2:4" ht="12.75">
      <c r="B23" s="90"/>
      <c r="D23" s="90"/>
    </row>
  </sheetData>
  <sheetProtection/>
  <mergeCells count="4">
    <mergeCell ref="A6:G6"/>
    <mergeCell ref="A7:G7"/>
    <mergeCell ref="A8:G8"/>
    <mergeCell ref="A9:G9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49.421875" style="23" customWidth="1"/>
    <col min="2" max="2" width="20.7109375" style="23" customWidth="1"/>
    <col min="3" max="3" width="12.421875" style="23" customWidth="1"/>
    <col min="4" max="4" width="19.140625" style="23" customWidth="1"/>
    <col min="5" max="5" width="9.00390625" style="23" customWidth="1"/>
    <col min="6" max="6" width="17.7109375" style="23" customWidth="1"/>
    <col min="7" max="7" width="8.421875" style="23" customWidth="1"/>
    <col min="8" max="16384" width="9.00390625" style="23" customWidth="1"/>
  </cols>
  <sheetData>
    <row r="2" ht="10.5">
      <c r="A2" s="23" t="s">
        <v>43</v>
      </c>
    </row>
    <row r="3" spans="1:4" ht="12.75" customHeight="1">
      <c r="A3" s="23" t="s">
        <v>44</v>
      </c>
      <c r="D3" s="24"/>
    </row>
    <row r="5" spans="1:7" ht="12.75">
      <c r="A5" s="108" t="s">
        <v>45</v>
      </c>
      <c r="B5" s="108"/>
      <c r="C5" s="108"/>
      <c r="D5" s="108"/>
      <c r="E5" s="108"/>
      <c r="F5" s="108"/>
      <c r="G5" s="108"/>
    </row>
    <row r="6" spans="1:7" ht="18" customHeight="1">
      <c r="A6" s="109" t="s">
        <v>128</v>
      </c>
      <c r="B6" s="109"/>
      <c r="C6" s="109"/>
      <c r="D6" s="109"/>
      <c r="E6" s="109"/>
      <c r="F6" s="109"/>
      <c r="G6" s="109"/>
    </row>
    <row r="7" spans="1:7" ht="10.5">
      <c r="A7" s="110"/>
      <c r="B7" s="110"/>
      <c r="C7" s="110"/>
      <c r="D7" s="111" t="s">
        <v>15</v>
      </c>
      <c r="E7" s="111"/>
      <c r="F7" s="111"/>
      <c r="G7" s="111"/>
    </row>
    <row r="8" spans="1:7" ht="33" customHeight="1">
      <c r="A8" s="25" t="s">
        <v>46</v>
      </c>
      <c r="B8" s="11" t="s">
        <v>132</v>
      </c>
      <c r="C8" s="11" t="s">
        <v>17</v>
      </c>
      <c r="D8" s="11" t="s">
        <v>133</v>
      </c>
      <c r="E8" s="26" t="s">
        <v>17</v>
      </c>
      <c r="F8" s="26" t="s">
        <v>18</v>
      </c>
      <c r="G8" s="26" t="s">
        <v>17</v>
      </c>
    </row>
    <row r="9" spans="1:7" ht="12.75" customHeight="1">
      <c r="A9" s="27" t="s">
        <v>47</v>
      </c>
      <c r="B9" s="28">
        <v>4765000</v>
      </c>
      <c r="C9" s="29">
        <f aca="true" t="shared" si="0" ref="C9:C29">(B9*100)/$F9</f>
        <v>100</v>
      </c>
      <c r="D9" s="28">
        <v>0</v>
      </c>
      <c r="E9" s="29">
        <f aca="true" t="shared" si="1" ref="E9:E31">(D9*100)/$F9</f>
        <v>0</v>
      </c>
      <c r="F9" s="28">
        <f aca="true" t="shared" si="2" ref="F9:F27">B9+D9</f>
        <v>4765000</v>
      </c>
      <c r="G9" s="29">
        <v>100</v>
      </c>
    </row>
    <row r="10" spans="1:7" ht="12.75" customHeight="1">
      <c r="A10" s="27" t="s">
        <v>48</v>
      </c>
      <c r="B10" s="28">
        <v>23726143</v>
      </c>
      <c r="C10" s="29">
        <f t="shared" si="0"/>
        <v>99.87371687398918</v>
      </c>
      <c r="D10" s="28">
        <v>30000</v>
      </c>
      <c r="E10" s="29">
        <f t="shared" si="1"/>
        <v>0.1262831260108175</v>
      </c>
      <c r="F10" s="28">
        <f t="shared" si="2"/>
        <v>23756143</v>
      </c>
      <c r="G10" s="29">
        <v>100</v>
      </c>
    </row>
    <row r="11" spans="1:7" ht="12.75" customHeight="1">
      <c r="A11" s="27" t="s">
        <v>49</v>
      </c>
      <c r="B11" s="28">
        <v>2030264</v>
      </c>
      <c r="C11" s="29">
        <f t="shared" si="0"/>
        <v>81.64195609601133</v>
      </c>
      <c r="D11" s="28">
        <v>456526</v>
      </c>
      <c r="E11" s="29">
        <f t="shared" si="1"/>
        <v>18.358043903988676</v>
      </c>
      <c r="F11" s="28">
        <f t="shared" si="2"/>
        <v>2486790</v>
      </c>
      <c r="G11" s="29">
        <v>100</v>
      </c>
    </row>
    <row r="12" spans="1:7" ht="12.75" customHeight="1">
      <c r="A12" s="27" t="s">
        <v>50</v>
      </c>
      <c r="B12" s="28">
        <v>1140000</v>
      </c>
      <c r="C12" s="29">
        <f t="shared" si="0"/>
        <v>11.771995043370508</v>
      </c>
      <c r="D12" s="28">
        <v>8544000</v>
      </c>
      <c r="E12" s="29">
        <f t="shared" si="1"/>
        <v>88.22800495662949</v>
      </c>
      <c r="F12" s="28">
        <f t="shared" si="2"/>
        <v>9684000</v>
      </c>
      <c r="G12" s="29">
        <v>100</v>
      </c>
    </row>
    <row r="13" spans="1:7" ht="12.75" customHeight="1">
      <c r="A13" s="27" t="s">
        <v>51</v>
      </c>
      <c r="B13" s="28">
        <v>10677944</v>
      </c>
      <c r="C13" s="29">
        <f t="shared" si="0"/>
        <v>37.18210146344616</v>
      </c>
      <c r="D13" s="28">
        <v>18040024</v>
      </c>
      <c r="E13" s="29">
        <f t="shared" si="1"/>
        <v>62.81789853655384</v>
      </c>
      <c r="F13" s="28">
        <f t="shared" si="2"/>
        <v>28717968</v>
      </c>
      <c r="G13" s="29">
        <v>100</v>
      </c>
    </row>
    <row r="14" spans="1:7" ht="12.75" customHeight="1">
      <c r="A14" s="27" t="s">
        <v>123</v>
      </c>
      <c r="B14" s="28">
        <v>574984</v>
      </c>
      <c r="C14" s="29">
        <f t="shared" si="0"/>
        <v>100</v>
      </c>
      <c r="D14" s="28">
        <v>0</v>
      </c>
      <c r="E14" s="29">
        <f t="shared" si="1"/>
        <v>0</v>
      </c>
      <c r="F14" s="28">
        <f t="shared" si="2"/>
        <v>574984</v>
      </c>
      <c r="G14" s="29">
        <v>100</v>
      </c>
    </row>
    <row r="15" spans="1:7" ht="12.75" customHeight="1">
      <c r="A15" s="27" t="s">
        <v>52</v>
      </c>
      <c r="B15" s="28">
        <v>8184303</v>
      </c>
      <c r="C15" s="29">
        <f t="shared" si="0"/>
        <v>26.049335755390516</v>
      </c>
      <c r="D15" s="28">
        <v>23234168</v>
      </c>
      <c r="E15" s="29">
        <f t="shared" si="1"/>
        <v>73.95066424460948</v>
      </c>
      <c r="F15" s="28">
        <f t="shared" si="2"/>
        <v>31418471</v>
      </c>
      <c r="G15" s="29">
        <v>100</v>
      </c>
    </row>
    <row r="16" spans="1:7" ht="12.75" customHeight="1">
      <c r="A16" s="27" t="s">
        <v>53</v>
      </c>
      <c r="B16" s="28">
        <v>1581831</v>
      </c>
      <c r="C16" s="29">
        <f t="shared" si="0"/>
        <v>100</v>
      </c>
      <c r="D16" s="28">
        <v>0</v>
      </c>
      <c r="E16" s="29">
        <f t="shared" si="1"/>
        <v>0</v>
      </c>
      <c r="F16" s="28">
        <f t="shared" si="2"/>
        <v>1581831</v>
      </c>
      <c r="G16" s="29">
        <v>100</v>
      </c>
    </row>
    <row r="17" spans="1:7" ht="12.75" customHeight="1">
      <c r="A17" s="27" t="s">
        <v>54</v>
      </c>
      <c r="B17" s="28">
        <v>5124568</v>
      </c>
      <c r="C17" s="29">
        <f t="shared" si="0"/>
        <v>76.26108520413204</v>
      </c>
      <c r="D17" s="28">
        <v>1595200</v>
      </c>
      <c r="E17" s="29">
        <f t="shared" si="1"/>
        <v>23.738914795867952</v>
      </c>
      <c r="F17" s="28">
        <f t="shared" si="2"/>
        <v>6719768</v>
      </c>
      <c r="G17" s="29">
        <v>100</v>
      </c>
    </row>
    <row r="18" spans="1:7" ht="12.75" customHeight="1">
      <c r="A18" s="27" t="s">
        <v>116</v>
      </c>
      <c r="B18" s="28">
        <v>5000</v>
      </c>
      <c r="C18" s="29">
        <f t="shared" si="0"/>
        <v>7.6923076923076925</v>
      </c>
      <c r="D18" s="28">
        <v>60000</v>
      </c>
      <c r="E18" s="29">
        <f t="shared" si="1"/>
        <v>92.3076923076923</v>
      </c>
      <c r="F18" s="28">
        <f t="shared" si="2"/>
        <v>65000</v>
      </c>
      <c r="G18" s="29">
        <v>100</v>
      </c>
    </row>
    <row r="19" spans="1:7" ht="12.75" customHeight="1">
      <c r="A19" s="27" t="s">
        <v>55</v>
      </c>
      <c r="B19" s="28">
        <v>2200000</v>
      </c>
      <c r="C19" s="29">
        <f t="shared" si="0"/>
        <v>49.66139954853273</v>
      </c>
      <c r="D19" s="28">
        <v>2230000</v>
      </c>
      <c r="E19" s="29">
        <f t="shared" si="1"/>
        <v>50.33860045146727</v>
      </c>
      <c r="F19" s="28">
        <f t="shared" si="2"/>
        <v>4430000</v>
      </c>
      <c r="G19" s="29">
        <v>100</v>
      </c>
    </row>
    <row r="20" spans="1:7" ht="12.75" customHeight="1">
      <c r="A20" s="27" t="s">
        <v>56</v>
      </c>
      <c r="B20" s="28">
        <v>3714423</v>
      </c>
      <c r="C20" s="29">
        <f t="shared" si="0"/>
        <v>91.44493876422571</v>
      </c>
      <c r="D20" s="28">
        <v>347500</v>
      </c>
      <c r="E20" s="29">
        <f t="shared" si="1"/>
        <v>8.555061235774287</v>
      </c>
      <c r="F20" s="28">
        <f t="shared" si="2"/>
        <v>4061923</v>
      </c>
      <c r="G20" s="29">
        <v>100</v>
      </c>
    </row>
    <row r="21" spans="1:7" ht="12.75" customHeight="1">
      <c r="A21" s="27" t="s">
        <v>57</v>
      </c>
      <c r="B21" s="28">
        <v>1240945</v>
      </c>
      <c r="C21" s="29">
        <f t="shared" si="0"/>
        <v>100</v>
      </c>
      <c r="D21" s="28">
        <v>0</v>
      </c>
      <c r="E21" s="29">
        <f t="shared" si="1"/>
        <v>0</v>
      </c>
      <c r="F21" s="28">
        <f t="shared" si="2"/>
        <v>1240945</v>
      </c>
      <c r="G21" s="29">
        <v>100</v>
      </c>
    </row>
    <row r="22" spans="1:7" ht="12.75" customHeight="1">
      <c r="A22" s="27" t="s">
        <v>58</v>
      </c>
      <c r="B22" s="28">
        <v>52000</v>
      </c>
      <c r="C22" s="29">
        <f t="shared" si="0"/>
        <v>6.325910931174089</v>
      </c>
      <c r="D22" s="28">
        <v>770016</v>
      </c>
      <c r="E22" s="29">
        <f t="shared" si="1"/>
        <v>93.67408906882591</v>
      </c>
      <c r="F22" s="28">
        <f t="shared" si="2"/>
        <v>822016</v>
      </c>
      <c r="G22" s="29">
        <v>100</v>
      </c>
    </row>
    <row r="23" spans="1:7" ht="12.75" customHeight="1">
      <c r="A23" s="27" t="s">
        <v>59</v>
      </c>
      <c r="B23" s="28">
        <v>433500</v>
      </c>
      <c r="C23" s="29">
        <f t="shared" si="0"/>
        <v>100</v>
      </c>
      <c r="D23" s="28">
        <v>0</v>
      </c>
      <c r="E23" s="29">
        <f t="shared" si="1"/>
        <v>0</v>
      </c>
      <c r="F23" s="28">
        <f t="shared" si="2"/>
        <v>433500</v>
      </c>
      <c r="G23" s="29">
        <v>100</v>
      </c>
    </row>
    <row r="24" spans="1:7" ht="12.75" customHeight="1">
      <c r="A24" s="27" t="s">
        <v>60</v>
      </c>
      <c r="B24" s="28">
        <v>150000</v>
      </c>
      <c r="C24" s="29">
        <f t="shared" si="0"/>
        <v>100</v>
      </c>
      <c r="D24" s="28">
        <v>0</v>
      </c>
      <c r="E24" s="29">
        <f t="shared" si="1"/>
        <v>0</v>
      </c>
      <c r="F24" s="28">
        <f t="shared" si="2"/>
        <v>150000</v>
      </c>
      <c r="G24" s="29">
        <v>101</v>
      </c>
    </row>
    <row r="25" spans="1:7" ht="12.75" customHeight="1">
      <c r="A25" s="27" t="s">
        <v>61</v>
      </c>
      <c r="B25" s="28">
        <v>2835903</v>
      </c>
      <c r="C25" s="29">
        <f t="shared" si="0"/>
        <v>97.19732417170378</v>
      </c>
      <c r="D25" s="28">
        <v>81773</v>
      </c>
      <c r="E25" s="29">
        <f t="shared" si="1"/>
        <v>2.8026758282962194</v>
      </c>
      <c r="F25" s="28">
        <f t="shared" si="2"/>
        <v>2917676</v>
      </c>
      <c r="G25" s="29">
        <v>100</v>
      </c>
    </row>
    <row r="26" spans="1:7" ht="12.75" customHeight="1">
      <c r="A26" s="27" t="s">
        <v>62</v>
      </c>
      <c r="B26" s="28">
        <v>3344730</v>
      </c>
      <c r="C26" s="29">
        <f t="shared" si="0"/>
        <v>89.55747805062214</v>
      </c>
      <c r="D26" s="28">
        <v>390000</v>
      </c>
      <c r="E26" s="29">
        <f t="shared" si="1"/>
        <v>10.442521949377866</v>
      </c>
      <c r="F26" s="28">
        <f t="shared" si="2"/>
        <v>3734730</v>
      </c>
      <c r="G26" s="29">
        <v>100</v>
      </c>
    </row>
    <row r="27" spans="1:7" ht="12.75" customHeight="1">
      <c r="A27" s="27" t="s">
        <v>63</v>
      </c>
      <c r="B27" s="28">
        <v>2000550</v>
      </c>
      <c r="C27" s="29">
        <f t="shared" si="0"/>
        <v>100</v>
      </c>
      <c r="D27" s="28">
        <v>0</v>
      </c>
      <c r="E27" s="29">
        <f t="shared" si="1"/>
        <v>0</v>
      </c>
      <c r="F27" s="28">
        <f t="shared" si="2"/>
        <v>2000550</v>
      </c>
      <c r="G27" s="29">
        <v>100</v>
      </c>
    </row>
    <row r="28" spans="1:7" s="33" customFormat="1" ht="10.5">
      <c r="A28" s="30" t="s">
        <v>64</v>
      </c>
      <c r="B28" s="31">
        <f>SUM(B9:B27)</f>
        <v>73782088</v>
      </c>
      <c r="C28" s="32">
        <f t="shared" si="0"/>
        <v>56.9476308491668</v>
      </c>
      <c r="D28" s="31">
        <f>SUM(D9:D27)</f>
        <v>55779207</v>
      </c>
      <c r="E28" s="32">
        <f t="shared" si="1"/>
        <v>43.0523691508332</v>
      </c>
      <c r="F28" s="31">
        <f>SUM(F9:F27)</f>
        <v>129561295</v>
      </c>
      <c r="G28" s="32">
        <v>100</v>
      </c>
    </row>
    <row r="29" spans="1:7" ht="10.5">
      <c r="A29" s="34" t="s">
        <v>65</v>
      </c>
      <c r="B29" s="35">
        <v>87705</v>
      </c>
      <c r="C29" s="36">
        <f t="shared" si="0"/>
        <v>100</v>
      </c>
      <c r="D29" s="35">
        <v>0</v>
      </c>
      <c r="E29" s="36">
        <f t="shared" si="1"/>
        <v>0</v>
      </c>
      <c r="F29" s="37">
        <f>B29+D29</f>
        <v>87705</v>
      </c>
      <c r="G29" s="36">
        <v>100</v>
      </c>
    </row>
    <row r="30" spans="1:7" ht="10.5">
      <c r="A30" s="34" t="s">
        <v>66</v>
      </c>
      <c r="B30" s="35">
        <v>0</v>
      </c>
      <c r="C30" s="36"/>
      <c r="D30" s="35">
        <v>7806000</v>
      </c>
      <c r="E30" s="36">
        <f t="shared" si="1"/>
        <v>100</v>
      </c>
      <c r="F30" s="38">
        <f>B30+D30</f>
        <v>7806000</v>
      </c>
      <c r="G30" s="36">
        <v>100</v>
      </c>
    </row>
    <row r="31" spans="1:7" ht="10.5">
      <c r="A31" s="39" t="s">
        <v>31</v>
      </c>
      <c r="B31" s="40">
        <f>SUM(B28:B29)</f>
        <v>73869793</v>
      </c>
      <c r="C31" s="36">
        <f>(B31*100)/$F31</f>
        <v>53.74107380597287</v>
      </c>
      <c r="D31" s="35">
        <f>SUM(D28:D30)</f>
        <v>63585207</v>
      </c>
      <c r="E31" s="36">
        <f t="shared" si="1"/>
        <v>46.25892619402713</v>
      </c>
      <c r="F31" s="35">
        <f>SUM(F28:F30)</f>
        <v>137455000</v>
      </c>
      <c r="G31" s="36">
        <v>100</v>
      </c>
    </row>
    <row r="34" ht="10.5">
      <c r="F34" s="24"/>
    </row>
  </sheetData>
  <sheetProtection/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134</v>
      </c>
    </row>
    <row r="3" ht="14.25">
      <c r="A3" s="2" t="s">
        <v>135</v>
      </c>
    </row>
    <row r="6" spans="1:7" ht="12.75">
      <c r="A6" s="112" t="s">
        <v>67</v>
      </c>
      <c r="B6" s="112"/>
      <c r="C6" s="112"/>
      <c r="D6" s="112"/>
      <c r="E6" s="112"/>
      <c r="F6" s="112"/>
      <c r="G6" s="112"/>
    </row>
    <row r="7" spans="1:7" ht="12.75">
      <c r="A7" s="113" t="s">
        <v>129</v>
      </c>
      <c r="B7" s="113"/>
      <c r="C7" s="113"/>
      <c r="D7" s="113"/>
      <c r="E7" s="113"/>
      <c r="F7" s="113"/>
      <c r="G7" s="113"/>
    </row>
    <row r="8" spans="1:7" ht="12.75" customHeight="1">
      <c r="A8" s="41"/>
      <c r="B8" s="41"/>
      <c r="C8" s="41"/>
      <c r="D8" s="41"/>
      <c r="E8" s="41"/>
      <c r="F8" s="41"/>
      <c r="G8" s="42">
        <v>1</v>
      </c>
    </row>
    <row r="9" spans="1:7" s="14" customFormat="1" ht="35.25" customHeight="1">
      <c r="A9" s="10" t="s">
        <v>68</v>
      </c>
      <c r="B9" s="11" t="s">
        <v>132</v>
      </c>
      <c r="C9" s="11" t="s">
        <v>17</v>
      </c>
      <c r="D9" s="11" t="s">
        <v>133</v>
      </c>
      <c r="E9" s="11" t="s">
        <v>17</v>
      </c>
      <c r="F9" s="11" t="s">
        <v>18</v>
      </c>
      <c r="G9" s="11" t="s">
        <v>17</v>
      </c>
    </row>
    <row r="10" spans="1:7" s="43" customFormat="1" ht="19.5" customHeight="1">
      <c r="A10" s="12" t="s">
        <v>69</v>
      </c>
      <c r="B10" s="13">
        <v>4765000</v>
      </c>
      <c r="C10" s="13">
        <f>(B10*100)/$F10</f>
        <v>100</v>
      </c>
      <c r="D10" s="13">
        <v>0</v>
      </c>
      <c r="E10" s="13">
        <f>(D10*100)/$F10</f>
        <v>0</v>
      </c>
      <c r="F10" s="13">
        <f>B10+D10</f>
        <v>4765000</v>
      </c>
      <c r="G10" s="13">
        <v>100</v>
      </c>
    </row>
    <row r="11" spans="1:7" ht="15.75" customHeight="1">
      <c r="A11" s="44" t="s">
        <v>70</v>
      </c>
      <c r="B11" s="45"/>
      <c r="C11" s="16"/>
      <c r="D11" s="45"/>
      <c r="E11" s="16"/>
      <c r="F11" s="45"/>
      <c r="G11" s="16"/>
    </row>
    <row r="12" spans="1:7" ht="15.75" customHeight="1">
      <c r="A12" s="46" t="s">
        <v>71</v>
      </c>
      <c r="B12" s="45">
        <v>3682380</v>
      </c>
      <c r="C12" s="16">
        <f>(B12*100)/$F12</f>
        <v>100</v>
      </c>
      <c r="D12" s="45">
        <v>0</v>
      </c>
      <c r="E12" s="16">
        <f>(D12*100)/$F12</f>
        <v>0</v>
      </c>
      <c r="F12" s="45">
        <f aca="true" t="shared" si="0" ref="F12:F32">B12+D12</f>
        <v>3682380</v>
      </c>
      <c r="G12" s="16">
        <v>100</v>
      </c>
    </row>
    <row r="13" spans="1:7" ht="15.75" customHeight="1">
      <c r="A13" s="46" t="s">
        <v>72</v>
      </c>
      <c r="B13" s="45">
        <v>1092314</v>
      </c>
      <c r="C13" s="16">
        <f>(B13*100)/$F13</f>
        <v>100</v>
      </c>
      <c r="D13" s="45">
        <v>0</v>
      </c>
      <c r="E13" s="16">
        <f>(D13*100)/$F13</f>
        <v>0</v>
      </c>
      <c r="F13" s="45">
        <f t="shared" si="0"/>
        <v>1092314</v>
      </c>
      <c r="G13" s="16">
        <v>100</v>
      </c>
    </row>
    <row r="14" spans="1:7" ht="15.75" customHeight="1">
      <c r="A14" s="46" t="s">
        <v>73</v>
      </c>
      <c r="B14" s="45">
        <v>5499241</v>
      </c>
      <c r="C14" s="16">
        <f>(B14*100)/$F14</f>
        <v>100</v>
      </c>
      <c r="D14" s="45">
        <v>0</v>
      </c>
      <c r="E14" s="16">
        <f>(D14*100)/$F14</f>
        <v>0</v>
      </c>
      <c r="F14" s="45">
        <f t="shared" si="0"/>
        <v>5499241</v>
      </c>
      <c r="G14" s="16">
        <v>100</v>
      </c>
    </row>
    <row r="15" spans="1:7" ht="15.75" customHeight="1">
      <c r="A15" s="46" t="s">
        <v>121</v>
      </c>
      <c r="B15" s="45">
        <v>1140000</v>
      </c>
      <c r="C15" s="16" t="s">
        <v>74</v>
      </c>
      <c r="D15" s="45">
        <v>16350000</v>
      </c>
      <c r="E15" s="16">
        <f>(D15*100)/$F15</f>
        <v>93.4819897084048</v>
      </c>
      <c r="F15" s="45">
        <f t="shared" si="0"/>
        <v>17490000</v>
      </c>
      <c r="G15" s="16">
        <v>100</v>
      </c>
    </row>
    <row r="16" spans="1:7" ht="15.75" customHeight="1">
      <c r="A16" s="46" t="s">
        <v>75</v>
      </c>
      <c r="B16" s="45">
        <v>4581179</v>
      </c>
      <c r="C16" s="16">
        <f aca="true" t="shared" si="1" ref="C16:C33">(B16*100)/$F16</f>
        <v>99.34940716896915</v>
      </c>
      <c r="D16" s="45">
        <v>30000</v>
      </c>
      <c r="E16" s="16">
        <f aca="true" t="shared" si="2" ref="E16:E35">(D16*100)/$F16</f>
        <v>0.6505928310308492</v>
      </c>
      <c r="F16" s="45">
        <f t="shared" si="0"/>
        <v>4611179</v>
      </c>
      <c r="G16" s="16">
        <v>100</v>
      </c>
    </row>
    <row r="17" spans="1:7" ht="15.75" customHeight="1">
      <c r="A17" s="46" t="s">
        <v>76</v>
      </c>
      <c r="B17" s="45">
        <v>4785568</v>
      </c>
      <c r="C17" s="16">
        <f t="shared" si="1"/>
        <v>74.99987462324285</v>
      </c>
      <c r="D17" s="45">
        <v>1595200</v>
      </c>
      <c r="E17" s="16">
        <f t="shared" si="2"/>
        <v>25.000125376757154</v>
      </c>
      <c r="F17" s="45">
        <f t="shared" si="0"/>
        <v>6380768</v>
      </c>
      <c r="G17" s="16">
        <v>100</v>
      </c>
    </row>
    <row r="18" spans="1:7" ht="15.75" customHeight="1">
      <c r="A18" s="46" t="s">
        <v>77</v>
      </c>
      <c r="B18" s="45">
        <v>7744818</v>
      </c>
      <c r="C18" s="16">
        <f t="shared" si="1"/>
        <v>98.95519006934181</v>
      </c>
      <c r="D18" s="45">
        <v>81773</v>
      </c>
      <c r="E18" s="16">
        <f t="shared" si="2"/>
        <v>1.0448099306581882</v>
      </c>
      <c r="F18" s="45">
        <f t="shared" si="0"/>
        <v>7826591</v>
      </c>
      <c r="G18" s="16">
        <v>100</v>
      </c>
    </row>
    <row r="19" spans="1:7" ht="15.75" customHeight="1">
      <c r="A19" s="46" t="s">
        <v>78</v>
      </c>
      <c r="B19" s="45">
        <v>3348730</v>
      </c>
      <c r="C19" s="16">
        <f t="shared" si="1"/>
        <v>89.56865031708628</v>
      </c>
      <c r="D19" s="45">
        <v>390000</v>
      </c>
      <c r="E19" s="16">
        <f t="shared" si="2"/>
        <v>10.431349682913718</v>
      </c>
      <c r="F19" s="45">
        <f t="shared" si="0"/>
        <v>3738730</v>
      </c>
      <c r="G19" s="16">
        <v>100</v>
      </c>
    </row>
    <row r="20" spans="1:7" ht="15.75" customHeight="1">
      <c r="A20" s="46" t="s">
        <v>79</v>
      </c>
      <c r="B20" s="45">
        <v>10677944</v>
      </c>
      <c r="C20" s="16">
        <f t="shared" si="1"/>
        <v>37.18210146344616</v>
      </c>
      <c r="D20" s="45">
        <v>18040024</v>
      </c>
      <c r="E20" s="16">
        <f t="shared" si="2"/>
        <v>62.81789853655384</v>
      </c>
      <c r="F20" s="45">
        <f t="shared" si="0"/>
        <v>28717968</v>
      </c>
      <c r="G20" s="16">
        <v>100</v>
      </c>
    </row>
    <row r="21" spans="1:7" ht="15.75" customHeight="1">
      <c r="A21" s="46" t="s">
        <v>80</v>
      </c>
      <c r="B21" s="45">
        <v>1240945</v>
      </c>
      <c r="C21" s="16">
        <f t="shared" si="1"/>
        <v>100</v>
      </c>
      <c r="D21" s="45">
        <v>0</v>
      </c>
      <c r="E21" s="16">
        <f t="shared" si="2"/>
        <v>0</v>
      </c>
      <c r="F21" s="45">
        <f t="shared" si="0"/>
        <v>1240945</v>
      </c>
      <c r="G21" s="16">
        <v>100</v>
      </c>
    </row>
    <row r="22" spans="1:7" ht="15.75" customHeight="1">
      <c r="A22" s="46" t="s">
        <v>81</v>
      </c>
      <c r="B22" s="45">
        <v>1673264</v>
      </c>
      <c r="C22" s="16">
        <f t="shared" si="1"/>
        <v>79.497907154633</v>
      </c>
      <c r="D22" s="45">
        <v>431526</v>
      </c>
      <c r="E22" s="16">
        <f t="shared" si="2"/>
        <v>20.502092845366995</v>
      </c>
      <c r="F22" s="45">
        <f t="shared" si="0"/>
        <v>2104790</v>
      </c>
      <c r="G22" s="16">
        <v>100</v>
      </c>
    </row>
    <row r="23" spans="1:7" ht="15.75" customHeight="1">
      <c r="A23" s="46" t="s">
        <v>82</v>
      </c>
      <c r="B23" s="45">
        <v>177000</v>
      </c>
      <c r="C23" s="16">
        <f t="shared" si="1"/>
        <v>87.62376237623762</v>
      </c>
      <c r="D23" s="45">
        <v>25000</v>
      </c>
      <c r="E23" s="16">
        <f t="shared" si="2"/>
        <v>12.376237623762377</v>
      </c>
      <c r="F23" s="45">
        <f t="shared" si="0"/>
        <v>202000</v>
      </c>
      <c r="G23" s="16">
        <v>100</v>
      </c>
    </row>
    <row r="24" spans="1:7" ht="15.75" customHeight="1">
      <c r="A24" s="46" t="s">
        <v>119</v>
      </c>
      <c r="B24" s="45">
        <v>5000</v>
      </c>
      <c r="C24" s="16">
        <f t="shared" si="1"/>
        <v>7.6923076923076925</v>
      </c>
      <c r="D24" s="45">
        <v>60000</v>
      </c>
      <c r="E24" s="16">
        <f t="shared" si="2"/>
        <v>92.3076923076923</v>
      </c>
      <c r="F24" s="45">
        <f t="shared" si="0"/>
        <v>65000</v>
      </c>
      <c r="G24" s="16"/>
    </row>
    <row r="25" spans="1:7" ht="15.75" customHeight="1">
      <c r="A25" s="46" t="s">
        <v>83</v>
      </c>
      <c r="B25" s="45">
        <v>5864923</v>
      </c>
      <c r="C25" s="16">
        <f t="shared" si="1"/>
        <v>69.46966528448053</v>
      </c>
      <c r="D25" s="45">
        <v>2577500</v>
      </c>
      <c r="E25" s="16">
        <f t="shared" si="2"/>
        <v>30.530334715519466</v>
      </c>
      <c r="F25" s="45">
        <f t="shared" si="0"/>
        <v>8442423</v>
      </c>
      <c r="G25" s="16">
        <v>100</v>
      </c>
    </row>
    <row r="26" spans="1:7" ht="15.75" customHeight="1">
      <c r="A26" s="46" t="s">
        <v>84</v>
      </c>
      <c r="B26" s="45">
        <v>600000</v>
      </c>
      <c r="C26" s="16">
        <f t="shared" si="1"/>
        <v>100</v>
      </c>
      <c r="D26" s="45">
        <v>0</v>
      </c>
      <c r="E26" s="16">
        <f t="shared" si="2"/>
        <v>0</v>
      </c>
      <c r="F26" s="45">
        <f t="shared" si="0"/>
        <v>600000</v>
      </c>
      <c r="G26" s="16">
        <v>100</v>
      </c>
    </row>
    <row r="27" spans="1:7" ht="15.75" customHeight="1">
      <c r="A27" s="46" t="s">
        <v>85</v>
      </c>
      <c r="B27" s="45">
        <v>2750698</v>
      </c>
      <c r="C27" s="16">
        <f t="shared" si="1"/>
        <v>100</v>
      </c>
      <c r="D27" s="45">
        <v>0</v>
      </c>
      <c r="E27" s="16">
        <f t="shared" si="2"/>
        <v>0</v>
      </c>
      <c r="F27" s="45">
        <f t="shared" si="0"/>
        <v>2750698</v>
      </c>
      <c r="G27" s="16">
        <v>100</v>
      </c>
    </row>
    <row r="28" spans="1:7" ht="15.75" customHeight="1">
      <c r="A28" s="46" t="s">
        <v>120</v>
      </c>
      <c r="B28" s="45">
        <v>1557702</v>
      </c>
      <c r="C28" s="16">
        <f t="shared" si="1"/>
        <v>66.91970419097159</v>
      </c>
      <c r="D28" s="45">
        <v>770016</v>
      </c>
      <c r="E28" s="16">
        <f t="shared" si="2"/>
        <v>33.080295809028414</v>
      </c>
      <c r="F28" s="45">
        <f t="shared" si="0"/>
        <v>2327718</v>
      </c>
      <c r="G28" s="16">
        <v>100</v>
      </c>
    </row>
    <row r="29" spans="1:7" ht="15.75" customHeight="1">
      <c r="A29" s="46" t="s">
        <v>118</v>
      </c>
      <c r="B29" s="45">
        <v>8184303</v>
      </c>
      <c r="C29" s="16">
        <f t="shared" si="1"/>
        <v>26.049335755390516</v>
      </c>
      <c r="D29" s="45">
        <v>23234168</v>
      </c>
      <c r="E29" s="16">
        <f t="shared" si="2"/>
        <v>73.95066424460948</v>
      </c>
      <c r="F29" s="45">
        <f t="shared" si="0"/>
        <v>31418471</v>
      </c>
      <c r="G29" s="16">
        <v>100</v>
      </c>
    </row>
    <row r="30" spans="1:7" ht="15.75" customHeight="1">
      <c r="A30" s="46" t="s">
        <v>86</v>
      </c>
      <c r="B30" s="45">
        <v>1581831</v>
      </c>
      <c r="C30" s="16">
        <f t="shared" si="1"/>
        <v>100</v>
      </c>
      <c r="D30" s="45">
        <v>0</v>
      </c>
      <c r="E30" s="16">
        <f t="shared" si="2"/>
        <v>0</v>
      </c>
      <c r="F30" s="45">
        <f t="shared" si="0"/>
        <v>1581831</v>
      </c>
      <c r="G30" s="16">
        <v>100</v>
      </c>
    </row>
    <row r="31" spans="1:7" ht="15.75" customHeight="1">
      <c r="A31" s="46" t="s">
        <v>87</v>
      </c>
      <c r="B31" s="45">
        <v>251572</v>
      </c>
      <c r="C31" s="16">
        <f t="shared" si="1"/>
        <v>100</v>
      </c>
      <c r="D31" s="45">
        <v>0</v>
      </c>
      <c r="E31" s="16">
        <f t="shared" si="2"/>
        <v>0</v>
      </c>
      <c r="F31" s="45">
        <f t="shared" si="0"/>
        <v>251572</v>
      </c>
      <c r="G31" s="16">
        <v>100</v>
      </c>
    </row>
    <row r="32" spans="1:7" ht="15.75" customHeight="1">
      <c r="A32" s="46" t="s">
        <v>88</v>
      </c>
      <c r="B32" s="45">
        <v>2577676</v>
      </c>
      <c r="C32" s="16">
        <f t="shared" si="1"/>
        <v>100</v>
      </c>
      <c r="D32" s="45">
        <v>0</v>
      </c>
      <c r="E32" s="16">
        <f t="shared" si="2"/>
        <v>0</v>
      </c>
      <c r="F32" s="45">
        <f t="shared" si="0"/>
        <v>2577676</v>
      </c>
      <c r="G32" s="16">
        <v>100</v>
      </c>
    </row>
    <row r="33" spans="1:7" s="51" customFormat="1" ht="15.75" customHeight="1">
      <c r="A33" s="47" t="s">
        <v>64</v>
      </c>
      <c r="B33" s="48">
        <f>SUM(B10:B32)</f>
        <v>73782088</v>
      </c>
      <c r="C33" s="49">
        <f t="shared" si="1"/>
        <v>53.71153883462581</v>
      </c>
      <c r="D33" s="48">
        <f>SUM(D10:D32)</f>
        <v>63585207</v>
      </c>
      <c r="E33" s="50">
        <f t="shared" si="2"/>
        <v>46.28846116537419</v>
      </c>
      <c r="F33" s="48">
        <f>SUM(F10:F32)</f>
        <v>137367295</v>
      </c>
      <c r="G33" s="50">
        <v>100</v>
      </c>
    </row>
    <row r="34" spans="1:7" ht="15.75" customHeight="1">
      <c r="A34" s="52" t="s">
        <v>65</v>
      </c>
      <c r="B34" s="53">
        <v>87705</v>
      </c>
      <c r="C34" s="49">
        <f>(B34*100)/$F34</f>
        <v>100</v>
      </c>
      <c r="D34" s="54">
        <v>0</v>
      </c>
      <c r="E34" s="50">
        <f t="shared" si="2"/>
        <v>0</v>
      </c>
      <c r="F34" s="48">
        <f>B34+D34</f>
        <v>87705</v>
      </c>
      <c r="G34" s="50">
        <v>100</v>
      </c>
    </row>
    <row r="35" spans="1:7" ht="15.75" customHeight="1">
      <c r="A35" s="55" t="s">
        <v>31</v>
      </c>
      <c r="B35" s="53">
        <f>B33+B34</f>
        <v>73869793</v>
      </c>
      <c r="C35" s="49">
        <f>(B35*100)/$F35</f>
        <v>53.74107380597287</v>
      </c>
      <c r="D35" s="48">
        <f>D33+D34</f>
        <v>63585207</v>
      </c>
      <c r="E35" s="50">
        <f t="shared" si="2"/>
        <v>46.25892619402713</v>
      </c>
      <c r="F35" s="48">
        <f>F34+F33</f>
        <v>137455000</v>
      </c>
      <c r="G35" s="50">
        <v>100</v>
      </c>
    </row>
    <row r="36" ht="12.75">
      <c r="F36" s="56"/>
    </row>
    <row r="37" ht="12.75">
      <c r="F37" s="56"/>
    </row>
  </sheetData>
  <sheetProtection/>
  <mergeCells count="2">
    <mergeCell ref="A6:G6"/>
    <mergeCell ref="A7:G7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2">
      <selection activeCell="C22" sqref="C22"/>
    </sheetView>
  </sheetViews>
  <sheetFormatPr defaultColWidth="11.7109375" defaultRowHeight="12.75"/>
  <cols>
    <col min="1" max="1" width="41.140625" style="0" customWidth="1"/>
    <col min="2" max="2" width="17.00390625" style="0" customWidth="1"/>
    <col min="3" max="3" width="39.57421875" style="0" customWidth="1"/>
    <col min="4" max="4" width="23.28125" style="0" customWidth="1"/>
  </cols>
  <sheetData>
    <row r="2" ht="14.25">
      <c r="A2" s="2" t="s">
        <v>89</v>
      </c>
    </row>
    <row r="3" ht="14.25">
      <c r="A3" s="2" t="s">
        <v>90</v>
      </c>
    </row>
    <row r="5" spans="1:4" ht="12.75">
      <c r="A5" s="97" t="s">
        <v>122</v>
      </c>
      <c r="B5" s="97"/>
      <c r="C5" s="97"/>
      <c r="D5" s="97"/>
    </row>
    <row r="7" spans="1:4" ht="13.5" thickBot="1">
      <c r="A7" s="114" t="s">
        <v>130</v>
      </c>
      <c r="B7" s="115"/>
      <c r="C7" s="115"/>
      <c r="D7" s="116"/>
    </row>
    <row r="8" spans="1:4" ht="19.5" customHeight="1" thickBot="1">
      <c r="A8" s="117"/>
      <c r="B8" s="118"/>
      <c r="C8" s="118"/>
      <c r="D8" s="119"/>
    </row>
    <row r="9" spans="1:4" ht="28.5" customHeight="1" thickBot="1">
      <c r="A9" s="57" t="s">
        <v>91</v>
      </c>
      <c r="B9" s="58" t="s">
        <v>92</v>
      </c>
      <c r="C9" s="59" t="s">
        <v>93</v>
      </c>
      <c r="D9" s="58" t="s">
        <v>92</v>
      </c>
    </row>
    <row r="10" spans="1:4" ht="27.75" customHeight="1">
      <c r="A10" s="60" t="s">
        <v>94</v>
      </c>
      <c r="B10" s="61">
        <v>137455000</v>
      </c>
      <c r="C10" s="62" t="s">
        <v>94</v>
      </c>
      <c r="D10" s="64">
        <f>B10</f>
        <v>137455000</v>
      </c>
    </row>
    <row r="11" spans="1:4" ht="27.75" customHeight="1">
      <c r="A11" s="63" t="s">
        <v>95</v>
      </c>
      <c r="B11" s="64">
        <v>125654944</v>
      </c>
      <c r="C11" s="65" t="s">
        <v>96</v>
      </c>
      <c r="D11" s="64">
        <f>B11</f>
        <v>125654944</v>
      </c>
    </row>
    <row r="12" spans="1:4" ht="27.75" customHeight="1">
      <c r="A12" s="66" t="s">
        <v>97</v>
      </c>
      <c r="B12" s="64">
        <v>137455000</v>
      </c>
      <c r="C12" s="67" t="s">
        <v>98</v>
      </c>
      <c r="D12" s="64">
        <f>B12</f>
        <v>137455000</v>
      </c>
    </row>
    <row r="13" spans="1:4" ht="27.75" customHeight="1">
      <c r="A13" s="63" t="s">
        <v>99</v>
      </c>
      <c r="B13" s="64">
        <v>136955000</v>
      </c>
      <c r="C13" s="65" t="s">
        <v>100</v>
      </c>
      <c r="D13" s="64">
        <f>B13</f>
        <v>136955000</v>
      </c>
    </row>
    <row r="14" spans="1:4" ht="27.75" customHeight="1">
      <c r="A14" s="68" t="s">
        <v>101</v>
      </c>
      <c r="B14" s="64">
        <f>B11-B13</f>
        <v>-11300056</v>
      </c>
      <c r="C14" s="69" t="s">
        <v>101</v>
      </c>
      <c r="D14" s="64">
        <f>D11-D13</f>
        <v>-11300056</v>
      </c>
    </row>
    <row r="15" spans="1:4" ht="27.75" customHeight="1">
      <c r="A15" s="68" t="s">
        <v>102</v>
      </c>
      <c r="B15" s="64">
        <v>-757920</v>
      </c>
      <c r="C15" s="69" t="s">
        <v>103</v>
      </c>
      <c r="D15" s="64">
        <f>B15</f>
        <v>-757920</v>
      </c>
    </row>
    <row r="16" spans="1:4" ht="27.75" customHeight="1">
      <c r="A16" s="68" t="s">
        <v>104</v>
      </c>
      <c r="B16" s="64">
        <v>969070</v>
      </c>
      <c r="C16" s="69" t="s">
        <v>104</v>
      </c>
      <c r="D16" s="64">
        <f>B16</f>
        <v>969070</v>
      </c>
    </row>
    <row r="17" spans="1:4" ht="27.75" customHeight="1" thickBot="1">
      <c r="A17" s="70" t="s">
        <v>105</v>
      </c>
      <c r="B17" s="71">
        <v>-11585350</v>
      </c>
      <c r="C17" s="72" t="s">
        <v>105</v>
      </c>
      <c r="D17" s="71">
        <f>B17</f>
        <v>-11585350</v>
      </c>
    </row>
  </sheetData>
  <sheetProtection/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1"/>
  <sheetViews>
    <sheetView tabSelected="1" zoomScalePageLayoutView="0" workbookViewId="0" topLeftCell="A1">
      <selection activeCell="F14" sqref="F14"/>
    </sheetView>
  </sheetViews>
  <sheetFormatPr defaultColWidth="11.710937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</cols>
  <sheetData>
    <row r="2" ht="14.25">
      <c r="A2" s="73" t="s">
        <v>106</v>
      </c>
    </row>
    <row r="3" ht="12.75">
      <c r="A3" t="s">
        <v>107</v>
      </c>
    </row>
    <row r="4" spans="4:5" ht="12.75">
      <c r="D4" s="74"/>
      <c r="E4" s="75"/>
    </row>
    <row r="5" spans="4:5" ht="12.75">
      <c r="D5" s="74"/>
      <c r="E5" s="75"/>
    </row>
    <row r="6" spans="4:5" ht="12.75">
      <c r="D6" s="74"/>
      <c r="E6" s="75"/>
    </row>
    <row r="7" spans="4:5" ht="12.75">
      <c r="D7" s="74"/>
      <c r="E7" s="75"/>
    </row>
    <row r="8" spans="4:5" ht="12.75">
      <c r="D8" s="74"/>
      <c r="E8" s="75"/>
    </row>
    <row r="9" spans="1:5" ht="15.75">
      <c r="A9" s="76"/>
      <c r="B9" s="77"/>
      <c r="C9" s="76"/>
      <c r="D9" s="77" t="s">
        <v>108</v>
      </c>
      <c r="E9" s="75"/>
    </row>
    <row r="10" spans="1:5" ht="15">
      <c r="A10" s="76"/>
      <c r="B10" s="76"/>
      <c r="C10" s="76"/>
      <c r="D10" s="74"/>
      <c r="E10" s="75"/>
    </row>
    <row r="11" spans="1:4" ht="31.5" customHeight="1">
      <c r="A11" s="120" t="s">
        <v>124</v>
      </c>
      <c r="B11" s="120"/>
      <c r="C11" s="120"/>
      <c r="D11" s="120"/>
    </row>
    <row r="12" spans="1:3" ht="15">
      <c r="A12" s="76"/>
      <c r="B12" s="76"/>
      <c r="C12" s="76"/>
    </row>
    <row r="13" spans="1:3" ht="15">
      <c r="A13" s="76"/>
      <c r="B13" s="76"/>
      <c r="C13" s="76"/>
    </row>
    <row r="14" spans="1:4" ht="21" customHeight="1">
      <c r="A14" s="78" t="s">
        <v>109</v>
      </c>
      <c r="B14" s="78"/>
      <c r="C14" s="78"/>
      <c r="D14" s="78">
        <v>2011</v>
      </c>
    </row>
    <row r="15" spans="1:4" ht="15">
      <c r="A15" s="76"/>
      <c r="B15" s="76"/>
      <c r="C15" s="76"/>
      <c r="D15" s="76"/>
    </row>
    <row r="16" spans="1:4" ht="15.75">
      <c r="A16" s="79" t="s">
        <v>131</v>
      </c>
      <c r="B16" s="76"/>
      <c r="C16" s="80"/>
      <c r="D16" s="80">
        <v>2485700</v>
      </c>
    </row>
    <row r="17" spans="1:4" ht="15">
      <c r="A17" s="76"/>
      <c r="B17" s="76"/>
      <c r="C17" s="80"/>
      <c r="D17" s="80"/>
    </row>
    <row r="18" spans="1:4" ht="15.75">
      <c r="A18" s="79" t="s">
        <v>110</v>
      </c>
      <c r="B18" s="76"/>
      <c r="C18" s="80"/>
      <c r="D18" s="80">
        <v>137455000</v>
      </c>
    </row>
    <row r="19" spans="1:4" ht="15">
      <c r="A19" s="76"/>
      <c r="B19" s="76"/>
      <c r="C19" s="80"/>
      <c r="D19" s="80"/>
    </row>
    <row r="20" spans="1:4" ht="15.75">
      <c r="A20" s="79" t="s">
        <v>111</v>
      </c>
      <c r="B20" s="76"/>
      <c r="C20" s="80"/>
      <c r="D20" s="80">
        <f>D18+D16</f>
        <v>139940700</v>
      </c>
    </row>
    <row r="21" spans="1:4" ht="15">
      <c r="A21" s="76"/>
      <c r="B21" s="76"/>
      <c r="C21" s="80"/>
      <c r="D21" s="80"/>
    </row>
    <row r="22" spans="1:4" ht="15.75">
      <c r="A22" s="79" t="s">
        <v>117</v>
      </c>
      <c r="B22" s="76"/>
      <c r="C22" s="80"/>
      <c r="D22" s="80">
        <v>216900</v>
      </c>
    </row>
    <row r="23" spans="1:4" ht="15">
      <c r="A23" s="76"/>
      <c r="B23" s="76"/>
      <c r="C23" s="80"/>
      <c r="D23" s="80"/>
    </row>
    <row r="24" spans="1:4" ht="15.75">
      <c r="A24" s="79" t="s">
        <v>112</v>
      </c>
      <c r="B24" s="76"/>
      <c r="C24" s="80"/>
      <c r="D24" s="80">
        <f>D22</f>
        <v>216900</v>
      </c>
    </row>
    <row r="25" spans="1:4" ht="15">
      <c r="A25" s="76"/>
      <c r="B25" s="76"/>
      <c r="C25" s="80"/>
      <c r="D25" s="80"/>
    </row>
    <row r="26" spans="1:4" ht="15.75">
      <c r="A26" s="79" t="s">
        <v>113</v>
      </c>
      <c r="B26" s="79"/>
      <c r="C26" s="81"/>
      <c r="D26" s="81">
        <f>D24/D18</f>
        <v>0.0015779709723182133</v>
      </c>
    </row>
    <row r="27" spans="1:4" ht="15.75">
      <c r="A27" s="79"/>
      <c r="B27" s="79"/>
      <c r="C27" s="82"/>
      <c r="D27" s="82"/>
    </row>
    <row r="28" spans="1:4" ht="15.75">
      <c r="A28" s="79" t="s">
        <v>114</v>
      </c>
      <c r="B28" s="79"/>
      <c r="C28" s="81"/>
      <c r="D28" s="81">
        <f>D24/D20</f>
        <v>0.0015499422255283845</v>
      </c>
    </row>
    <row r="29" spans="1:4" ht="15">
      <c r="A29" s="76"/>
      <c r="B29" s="76"/>
      <c r="C29" s="76"/>
      <c r="D29" s="76"/>
    </row>
    <row r="30" spans="1:4" ht="15">
      <c r="A30" s="76"/>
      <c r="B30" s="76"/>
      <c r="C30" s="76"/>
      <c r="D30" s="76"/>
    </row>
    <row r="31" spans="1:4" ht="57" customHeight="1">
      <c r="A31" s="121" t="s">
        <v>115</v>
      </c>
      <c r="B31" s="121"/>
      <c r="C31" s="121"/>
      <c r="D31" s="121"/>
    </row>
  </sheetData>
  <sheetProtection/>
  <mergeCells count="2">
    <mergeCell ref="A11:D11"/>
    <mergeCell ref="A31:D31"/>
  </mergeCells>
  <printOptions/>
  <pageMargins left="0.7875" right="0.7875" top="0.7875" bottom="0.7875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cti</cp:lastModifiedBy>
  <cp:lastPrinted>2010-11-19T13:39:15Z</cp:lastPrinted>
  <dcterms:created xsi:type="dcterms:W3CDTF">2008-10-02T15:36:07Z</dcterms:created>
  <dcterms:modified xsi:type="dcterms:W3CDTF">2010-12-09T12:01:23Z</dcterms:modified>
  <cp:category/>
  <cp:version/>
  <cp:contentType/>
  <cp:contentStatus/>
</cp:coreProperties>
</file>