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Anexo I" sheetId="1" r:id="rId1"/>
    <sheet name="Anexo II" sheetId="2" r:id="rId2"/>
    <sheet name="Anexo IV" sheetId="3" r:id="rId3"/>
    <sheet name="Anexo VI" sheetId="4" r:id="rId4"/>
    <sheet name="Anexo VII" sheetId="5" r:id="rId5"/>
    <sheet name="Anexo IX" sheetId="6" r:id="rId6"/>
    <sheet name="Anexo X" sheetId="7" r:id="rId7"/>
    <sheet name="Resumo da despesa " sheetId="8" r:id="rId8"/>
    <sheet name="Estimativa da Receita" sheetId="9" r:id="rId9"/>
  </sheets>
  <definedNames/>
  <calcPr fullCalcOnLoad="1"/>
</workbook>
</file>

<file path=xl/sharedStrings.xml><?xml version="1.0" encoding="utf-8"?>
<sst xmlns="http://schemas.openxmlformats.org/spreadsheetml/2006/main" count="216" uniqueCount="154">
  <si>
    <t xml:space="preserve">                 Estado do Rio de Janeiro</t>
  </si>
  <si>
    <t xml:space="preserve">                 PREFEITURA MUNICIPAL DE PIRAÍ</t>
  </si>
  <si>
    <t>ANEXO I</t>
  </si>
  <si>
    <t>RECURSOS DE TODAS AS FONTE</t>
  </si>
  <si>
    <t>01.</t>
  </si>
  <si>
    <t>RECEITAS</t>
  </si>
  <si>
    <t>1.1</t>
  </si>
  <si>
    <t xml:space="preserve">Receitas Correntes </t>
  </si>
  <si>
    <t>1.2</t>
  </si>
  <si>
    <t>Receitas de Capital</t>
  </si>
  <si>
    <t>1.3</t>
  </si>
  <si>
    <t>Receita Intra-orçamentária  Corrente</t>
  </si>
  <si>
    <t>1.4</t>
  </si>
  <si>
    <t>Deduções da Receita Corrente</t>
  </si>
  <si>
    <t>ANEXO II</t>
  </si>
  <si>
    <t>RECURSOS DE TODAS AS FONTES</t>
  </si>
  <si>
    <t>ESPECIFICAÇÃO</t>
  </si>
  <si>
    <t>%</t>
  </si>
  <si>
    <t>TOTAL</t>
  </si>
  <si>
    <t>RECEITAS CORRENTES</t>
  </si>
  <si>
    <t>Receita Tributária</t>
  </si>
  <si>
    <t>Receita de Contribuições</t>
  </si>
  <si>
    <t>Receita Patrimonial</t>
  </si>
  <si>
    <t>Transferências Correntes</t>
  </si>
  <si>
    <t>Outras Receitas Correntes</t>
  </si>
  <si>
    <t>DEDUÇÃO DA RECEITA CORRENTE</t>
  </si>
  <si>
    <t>RECEITAS DE CAPITAL</t>
  </si>
  <si>
    <t>Alienação de Bens</t>
  </si>
  <si>
    <t>Transferências de Capital</t>
  </si>
  <si>
    <t>RECEITA INTTRA-ORÇAMENTÁRIA CORRENTE</t>
  </si>
  <si>
    <t>TOTAL =&gt;</t>
  </si>
  <si>
    <t>ANEXO IV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</si>
  <si>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</si>
  <si>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</si>
  <si>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</si>
  <si>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</si>
  <si>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</si>
  <si>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</si>
  <si>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</si>
  <si>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</si>
  <si>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</si>
  <si>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</si>
  <si>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 xml:space="preserve">                      Estado do Rio de Janeiro</t>
  </si>
  <si>
    <t xml:space="preserve">                      PREFEITURA MUNICIPAL DE PIRAÍ</t>
  </si>
  <si>
    <t>ANEXO VI</t>
  </si>
  <si>
    <t>FUNÇÃO</t>
  </si>
  <si>
    <t>01 - Legislativa</t>
  </si>
  <si>
    <t>04 - Administração</t>
  </si>
  <si>
    <t>08 - Assistência Social</t>
  </si>
  <si>
    <t>09 - Previdência Social</t>
  </si>
  <si>
    <t>10 - Saúde</t>
  </si>
  <si>
    <t>12 - Educação</t>
  </si>
  <si>
    <t>13 – Cultura</t>
  </si>
  <si>
    <t>15 - Urbanismo</t>
  </si>
  <si>
    <t>17 - Saneamento</t>
  </si>
  <si>
    <t>18 - Gestão Ambiental</t>
  </si>
  <si>
    <t>20 - Agricultura</t>
  </si>
  <si>
    <t>23 – Comércio e Serviços</t>
  </si>
  <si>
    <t>24    Comunicação</t>
  </si>
  <si>
    <t>26 - Transporte</t>
  </si>
  <si>
    <t>27 – Desporto e Lazer</t>
  </si>
  <si>
    <t>28 – Encargos Especiais</t>
  </si>
  <si>
    <t>SUBTOTAL =&gt;</t>
  </si>
  <si>
    <t>99 - RESERVA DE CONTINGÊNCIA</t>
  </si>
  <si>
    <t>77 – RESERVA DO RPPS (FPMP)</t>
  </si>
  <si>
    <t>ANEXO VII</t>
  </si>
  <si>
    <t>ÓRGÃO</t>
  </si>
  <si>
    <t>PODER LEGISLATIVO</t>
  </si>
  <si>
    <t>PODER EXECUTIVO</t>
  </si>
  <si>
    <t xml:space="preserve">                       Estado do Rio de Janeiro</t>
  </si>
  <si>
    <t xml:space="preserve">                       Prefeitura Municipal de Piraí</t>
  </si>
  <si>
    <t>METAS FISCAIS DA LDO</t>
  </si>
  <si>
    <t>VALOR</t>
  </si>
  <si>
    <t>METAS FISCAIS LOA</t>
  </si>
  <si>
    <r>
      <t xml:space="preserve"> </t>
    </r>
    <r>
      <rPr>
        <b/>
        <sz val="10"/>
        <rFont val="Arial"/>
        <family val="2"/>
      </rPr>
      <t>1 .</t>
    </r>
    <r>
      <rPr>
        <sz val="10"/>
        <rFont val="Arial"/>
        <family val="2"/>
      </rPr>
      <t xml:space="preserve"> RECEITA TOTAL</t>
    </r>
  </si>
  <si>
    <r>
      <t xml:space="preserve">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</si>
  <si>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</si>
  <si>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>DESPESA TOTAL</t>
    </r>
  </si>
  <si>
    <r>
      <t xml:space="preserve">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.DESPESA TOTAL</t>
    </r>
  </si>
  <si>
    <r>
      <t xml:space="preserve">  </t>
    </r>
    <r>
      <rPr>
        <b/>
        <sz val="10"/>
        <rFont val="Arial"/>
        <family val="2"/>
      </rPr>
      <t>2.1</t>
    </r>
    <r>
      <rPr>
        <sz val="10"/>
        <rFont val="Arial"/>
        <family val="2"/>
      </rPr>
      <t xml:space="preserve"> DESPESAS PRIMÁRIAS</t>
    </r>
  </si>
  <si>
    <r>
      <t xml:space="preserve">  </t>
    </r>
    <r>
      <rPr>
        <b/>
        <sz val="10"/>
        <rFont val="Arial"/>
        <family val="2"/>
      </rPr>
      <t xml:space="preserve">2.1 </t>
    </r>
    <r>
      <rPr>
        <sz val="10"/>
        <rFont val="Arial"/>
        <family val="2"/>
      </rPr>
      <t>DESPESAS PRIMÁRIAS</t>
    </r>
  </si>
  <si>
    <t xml:space="preserve"> RESULTADO PRÍMÁRIO</t>
  </si>
  <si>
    <t xml:space="preserve"> RESULTADO NOMINAL </t>
  </si>
  <si>
    <t xml:space="preserve"> RESULTADO NOMINAL</t>
  </si>
  <si>
    <t xml:space="preserve"> DÍVIDA PÚBLICA CONSOLIDADA</t>
  </si>
  <si>
    <t xml:space="preserve"> DÍVIDA CONSOLIDADA LÍQUIDA</t>
  </si>
  <si>
    <r>
      <t xml:space="preserve">                   </t>
    </r>
    <r>
      <rPr>
        <sz val="11"/>
        <rFont val="Arial"/>
        <family val="2"/>
      </rPr>
      <t>ESTADO DO RIO DE JANEIRO</t>
    </r>
  </si>
  <si>
    <t xml:space="preserve">                   PREFEITURA MUNICIPAL DE PIRAÍ</t>
  </si>
  <si>
    <t xml:space="preserve">ANEXO X </t>
  </si>
  <si>
    <t xml:space="preserve">ESPECIFICAÇÃO </t>
  </si>
  <si>
    <r>
      <t xml:space="preserve">2. </t>
    </r>
    <r>
      <rPr>
        <sz val="10"/>
        <rFont val="Arial"/>
        <family val="2"/>
      </rPr>
      <t>Receita Prevista</t>
    </r>
  </si>
  <si>
    <r>
      <t>3.</t>
    </r>
    <r>
      <rPr>
        <sz val="10"/>
        <rFont val="Arial"/>
        <family val="2"/>
      </rPr>
      <t xml:space="preserve"> Disponibilidade Financeira (1+2)</t>
    </r>
  </si>
  <si>
    <r>
      <t>5.</t>
    </r>
    <r>
      <rPr>
        <sz val="10"/>
        <rFont val="Arial"/>
        <family val="2"/>
      </rPr>
      <t>Total da Renúncia de Receita</t>
    </r>
  </si>
  <si>
    <t>6. Impacto Orçamentário (5 / 2)</t>
  </si>
  <si>
    <t>7. Impacto Financeiro (5 / 3)</t>
  </si>
  <si>
    <t>OBS: A Renúncia de Receita  foi considerada no Orçamento da Receita da LOA, portanto não afeta o resultado das Metas Fiscais previstas na LDO</t>
  </si>
  <si>
    <t>RESUMO GERAL DA DESPESA DOS ORÇAMENTOS FISCAL E DA SEGURIDADE SOCIAL, ISOLADA E CONJUNTAMENTE,</t>
  </si>
  <si>
    <t>ORÇAMENTO FISCAL</t>
  </si>
  <si>
    <t xml:space="preserve">      DESPESA CORRENTE</t>
  </si>
  <si>
    <t xml:space="preserve">      DESPESA DE CAPITAL</t>
  </si>
  <si>
    <t xml:space="preserve">      RESERVA DE CONTINGÊNCIA</t>
  </si>
  <si>
    <t>ORÇAMENTO DA SEGURIDADE SOCIAL</t>
  </si>
  <si>
    <t xml:space="preserve">      RESERVA DO RPPS (FPMP)</t>
  </si>
  <si>
    <t>ESTIMATIVA DA RECEITA DOS ORÇAMENTOS FISCAL E DA SEGURIDADE SOCIAL, ISOLADA E CONJUNTAMENTE,</t>
  </si>
  <si>
    <t xml:space="preserve">      RECEITA CORRENTE</t>
  </si>
  <si>
    <t xml:space="preserve">      DEDUÇÃO DA RECEITA CORRENTE</t>
  </si>
  <si>
    <t xml:space="preserve">      RECEITA DE CAPITAL</t>
  </si>
  <si>
    <t xml:space="preserve">      RECEITA INTRA-ORÇAMENTÁRIA CORRENTE</t>
  </si>
  <si>
    <t>16 - Habitação</t>
  </si>
  <si>
    <r>
      <t>4.</t>
    </r>
    <r>
      <rPr>
        <sz val="10"/>
        <rFont val="Arial"/>
        <family val="2"/>
      </rPr>
      <t xml:space="preserve"> Isenção de IPTU </t>
    </r>
  </si>
  <si>
    <t xml:space="preserve">ANEXO IX </t>
  </si>
  <si>
    <t>11 - Trabalho</t>
  </si>
  <si>
    <t>RECURSOS LIVRES DE DESTINAÇÃO</t>
  </si>
  <si>
    <t>RECURSOS COM DESTINAÇÃO EPECÍFICA</t>
  </si>
  <si>
    <t>1010 - CÂMARA MUNICIPAL DE PIRAÍ</t>
  </si>
  <si>
    <t>1020 - SECRETARIA MUNICIPAL DE GOVERNO</t>
  </si>
  <si>
    <t>1030 - PROCURADORIA GERAL DO MUNICIÍPIO</t>
  </si>
  <si>
    <t>1040 - SECRETARIA MUNICIPAL DE ADMINISTRAÇÃO</t>
  </si>
  <si>
    <t>1050 - SECRTARIA MUNICIPAL DE FAZENDA</t>
  </si>
  <si>
    <t>1060 - COORDENADORIA MUNICIPAL DE CONTROLE INTERNO</t>
  </si>
  <si>
    <t>1070 - SECRETARIA MUNICIPAL DE PLANEJAM. E INTEGR. POL. PUBL</t>
  </si>
  <si>
    <t>1080 - SECRETARIA M UNICIPAL DE SEVIÇOS PÚBLICOS</t>
  </si>
  <si>
    <t>1090 - SECRETARIA MUNICIPAL DE ESPORTE</t>
  </si>
  <si>
    <t>1100 - SECRETARIA MUNICIPAL DE SAÚDE</t>
  </si>
  <si>
    <t>1110 - SECRETARIA MUNICIPAL DE CIÊNCIA E TECNOLOGIA</t>
  </si>
  <si>
    <t>1120 - SECRETARIA MUNICIPAL DE AGRICULTURA</t>
  </si>
  <si>
    <t>1130 - SECRETARIA MUNICIPAL DE ASSISTÊNCIA SOCIAL</t>
  </si>
  <si>
    <t>1140 - SECRETARIA MUNICIPAL DO MEIO AMBIENTE</t>
  </si>
  <si>
    <t>1150 - SECRETARIA MUNICIPAL DE CULTURA E TURISMO</t>
  </si>
  <si>
    <t>1160 - SECRETARIA MUNICIPAL DE OBRAS E URBANISMO</t>
  </si>
  <si>
    <t>1170 - SECRETARIA MUNICIPAL DE DESENVOLVIMENTO ECONÔMICO</t>
  </si>
  <si>
    <t>1180 - SECRETARIA MUNICIPAL DE TRANSPORTE E TRÂNSITO</t>
  </si>
  <si>
    <t>1190 - SECRETARIA MUNICIPAL DE EDUCAÇÃO</t>
  </si>
  <si>
    <t>9999 - RESERVA DE CONTINGÊNCIA</t>
  </si>
  <si>
    <t xml:space="preserve">  1101 - FUNDO MUNICIPAL DE SAÚDE</t>
  </si>
  <si>
    <t xml:space="preserve">  1131 - FUNDO MUNICIPAL DE ASSISTÊNCIA SOCIAL</t>
  </si>
  <si>
    <t xml:space="preserve">  1132 - FUNDO MUNICIPAL DA INFANCIA E DO ADOLESCENTE</t>
  </si>
  <si>
    <t xml:space="preserve">  1133 - FUNDO MUNICIPAL DO IDOSO</t>
  </si>
  <si>
    <t xml:space="preserve">  1161 - COORDENADORIA MUNICIPAL DE DEFESA CIVIL</t>
  </si>
  <si>
    <t xml:space="preserve">  1162 - FUNDO MUNICIPAL DE HABITAÇÃO E INTERESSE SOCIAL</t>
  </si>
  <si>
    <t xml:space="preserve">   1041 - FUNDO DE PREVIDENCIA SOCIAL DO MUNICIPIO DE PIRAI</t>
  </si>
  <si>
    <t>06 - Segurança Pública</t>
  </si>
  <si>
    <t>19 - Ciência e Tecnologia</t>
  </si>
  <si>
    <t xml:space="preserve">                    Estado do Rio de Janeiro</t>
  </si>
  <si>
    <t xml:space="preserve">                    PREFEITURA MUNICIPAL DE PIRAÍ</t>
  </si>
  <si>
    <t>ESTIMATIVA DA RECEITA TOTAL POR CATEGORIA ECONÔMICA E SEGUNDO A ORIGEM DOS RECURSOS / 2015</t>
  </si>
  <si>
    <t>ESTIMATIVA DA RECEITA TOTAL COM DETALHAMENTO POR CATEGORIA ECONÔMICA E ORIGEM DOS RECURSOS  -  2015</t>
  </si>
  <si>
    <t>FIXAÇÃO DA DESPESA TOTAL COM DETALHAMENTO POR CATEGORIA ECONÔMICA E GRUPOS DE NATUREZA DA DESPESA  -  2015</t>
  </si>
  <si>
    <t>DEMONSTRATIVO DO IMPACTO ORÇAMENTÁRIO-FINANCEIRO PARA RENÚNCIA DE RECEITA EM 2015     (ART. 5º, II DA LRF)</t>
  </si>
  <si>
    <r>
      <t>1.</t>
    </r>
    <r>
      <rPr>
        <sz val="10"/>
        <rFont val="Arial"/>
        <family val="2"/>
      </rPr>
      <t xml:space="preserve"> Superávit financeiro Exercício de 2013</t>
    </r>
  </si>
  <si>
    <t xml:space="preserve">  DEMONSTRATIVO DA COMPATIBILIZAÇÃO DA PROGRAMAÇÃO DOS ORÇAMENTOS COM AS METAS FISCAIS DA LDO Art. 5º, I da LRF - 2015</t>
  </si>
  <si>
    <t>DESPESAS POR PODERES/ÓRGÃOS  -  2015</t>
  </si>
  <si>
    <t>POR CATEGORIA ECONÔMICA E ORIGEM DOS RECURSOS/2015</t>
  </si>
  <si>
    <t>DESPESA POR FUNÇÃO   -  2015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</si>
</sst>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.00_);[Red]&quot;(R$ &quot;#,##0.00\)"/>
    <numFmt numFmtId="173" formatCode="_(* #,##0_);_(* \(#,##0\);_(* \-_);_(@_)"/>
    <numFmt numFmtId="174" formatCode="0.0"/>
    <numFmt numFmtId="175" formatCode="&quot;R$&quot;#,##0.00_);[Red]&quot;(R$&quot;#,##0.00\)"/>
    <numFmt numFmtId="176" formatCode="dd/mm/yy"/>
  </numFmts>
  <fonts count="40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2"/>
      <name val="Verdan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ill="0" applyBorder="0" applyAlignment="0" applyProtection="0"/>
    <xf numFmtId="0" fontId="32" fillId="9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73" fontId="7" fillId="0" borderId="14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73" fontId="8" fillId="0" borderId="14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173" fontId="7" fillId="0" borderId="11" xfId="0" applyNumberFormat="1" applyFont="1" applyBorder="1" applyAlignment="1">
      <alignment horizontal="right" vertical="center" wrapText="1"/>
    </xf>
    <xf numFmtId="173" fontId="7" fillId="0" borderId="1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3" fontId="8" fillId="0" borderId="14" xfId="0" applyNumberFormat="1" applyFont="1" applyBorder="1" applyAlignment="1">
      <alignment horizontal="right" wrapText="1"/>
    </xf>
    <xf numFmtId="173" fontId="7" fillId="0" borderId="15" xfId="0" applyNumberFormat="1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12" fillId="0" borderId="25" xfId="0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176" fontId="12" fillId="0" borderId="25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" fontId="0" fillId="0" borderId="27" xfId="0" applyNumberForma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4" fillId="0" borderId="0" xfId="0" applyFont="1" applyBorder="1" applyAlignment="1">
      <alignment horizontal="center"/>
    </xf>
    <xf numFmtId="173" fontId="15" fillId="0" borderId="14" xfId="0" applyNumberFormat="1" applyFont="1" applyBorder="1" applyAlignment="1">
      <alignment horizontal="right" vertical="center" wrapText="1"/>
    </xf>
    <xf numFmtId="173" fontId="16" fillId="0" borderId="14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/>
    </xf>
    <xf numFmtId="173" fontId="5" fillId="0" borderId="29" xfId="0" applyNumberFormat="1" applyFont="1" applyBorder="1" applyAlignment="1">
      <alignment horizontal="right" wrapText="1"/>
    </xf>
    <xf numFmtId="37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 vertical="center" wrapText="1"/>
    </xf>
    <xf numFmtId="0" fontId="5" fillId="0" borderId="32" xfId="0" applyFont="1" applyBorder="1" applyAlignment="1">
      <alignment/>
    </xf>
    <xf numFmtId="0" fontId="2" fillId="0" borderId="33" xfId="0" applyFont="1" applyBorder="1" applyAlignment="1">
      <alignment wrapText="1"/>
    </xf>
    <xf numFmtId="3" fontId="5" fillId="0" borderId="0" xfId="0" applyNumberFormat="1" applyFont="1" applyBorder="1" applyAlignment="1">
      <alignment vertical="center"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173" fontId="7" fillId="0" borderId="0" xfId="0" applyNumberFormat="1" applyFont="1" applyFill="1" applyBorder="1" applyAlignment="1">
      <alignment horizontal="right" vertical="center" wrapText="1"/>
    </xf>
    <xf numFmtId="173" fontId="7" fillId="0" borderId="35" xfId="0" applyNumberFormat="1" applyFont="1" applyBorder="1" applyAlignment="1">
      <alignment horizontal="right" vertical="center" wrapText="1"/>
    </xf>
    <xf numFmtId="173" fontId="7" fillId="0" borderId="36" xfId="0" applyNumberFormat="1" applyFont="1" applyBorder="1" applyAlignment="1">
      <alignment horizontal="right" vertical="center" wrapText="1"/>
    </xf>
    <xf numFmtId="3" fontId="16" fillId="0" borderId="14" xfId="0" applyNumberFormat="1" applyFont="1" applyBorder="1" applyAlignment="1">
      <alignment horizontal="right" vertical="center" wrapText="1"/>
    </xf>
    <xf numFmtId="43" fontId="7" fillId="0" borderId="14" xfId="0" applyNumberFormat="1" applyFont="1" applyBorder="1" applyAlignment="1">
      <alignment horizontal="right" vertical="center" wrapText="1"/>
    </xf>
    <xf numFmtId="41" fontId="7" fillId="0" borderId="14" xfId="0" applyNumberFormat="1" applyFont="1" applyBorder="1" applyAlignment="1">
      <alignment horizontal="right" vertical="center" wrapText="1"/>
    </xf>
    <xf numFmtId="0" fontId="19" fillId="0" borderId="37" xfId="0" applyFont="1" applyBorder="1" applyAlignment="1">
      <alignment/>
    </xf>
    <xf numFmtId="0" fontId="19" fillId="0" borderId="37" xfId="0" applyFont="1" applyFill="1" applyBorder="1" applyAlignment="1">
      <alignment/>
    </xf>
    <xf numFmtId="173" fontId="8" fillId="0" borderId="16" xfId="0" applyNumberFormat="1" applyFont="1" applyBorder="1" applyAlignment="1">
      <alignment horizontal="right" vertical="center" wrapText="1"/>
    </xf>
    <xf numFmtId="173" fontId="8" fillId="0" borderId="15" xfId="0" applyNumberFormat="1" applyFont="1" applyBorder="1" applyAlignment="1">
      <alignment horizontal="right" vertical="center" wrapText="1"/>
    </xf>
    <xf numFmtId="173" fontId="8" fillId="0" borderId="38" xfId="0" applyNumberFormat="1" applyFont="1" applyBorder="1" applyAlignment="1">
      <alignment horizontal="right" vertical="center" wrapText="1"/>
    </xf>
    <xf numFmtId="173" fontId="8" fillId="0" borderId="39" xfId="0" applyNumberFormat="1" applyFont="1" applyBorder="1" applyAlignment="1">
      <alignment horizontal="right" wrapText="1"/>
    </xf>
    <xf numFmtId="173" fontId="8" fillId="0" borderId="39" xfId="0" applyNumberFormat="1" applyFont="1" applyBorder="1" applyAlignment="1">
      <alignment horizontal="right" vertical="center" wrapText="1"/>
    </xf>
    <xf numFmtId="173" fontId="8" fillId="0" borderId="13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wrapText="1"/>
    </xf>
    <xf numFmtId="173" fontId="8" fillId="0" borderId="15" xfId="0" applyNumberFormat="1" applyFont="1" applyBorder="1" applyAlignment="1">
      <alignment horizontal="right" wrapText="1"/>
    </xf>
    <xf numFmtId="0" fontId="20" fillId="0" borderId="37" xfId="0" applyFont="1" applyBorder="1" applyAlignment="1">
      <alignment/>
    </xf>
    <xf numFmtId="173" fontId="7" fillId="0" borderId="40" xfId="0" applyNumberFormat="1" applyFont="1" applyBorder="1" applyAlignment="1">
      <alignment horizontal="right" vertical="center" wrapText="1"/>
    </xf>
    <xf numFmtId="0" fontId="19" fillId="0" borderId="37" xfId="0" applyFont="1" applyBorder="1" applyAlignment="1">
      <alignment vertical="center" wrapText="1"/>
    </xf>
    <xf numFmtId="173" fontId="8" fillId="0" borderId="22" xfId="0" applyNumberFormat="1" applyFont="1" applyBorder="1" applyAlignment="1">
      <alignment horizontal="right" vertical="center" wrapText="1"/>
    </xf>
    <xf numFmtId="173" fontId="8" fillId="0" borderId="41" xfId="0" applyNumberFormat="1" applyFont="1" applyBorder="1" applyAlignment="1">
      <alignment horizontal="right" wrapText="1"/>
    </xf>
    <xf numFmtId="173" fontId="7" fillId="0" borderId="14" xfId="0" applyNumberFormat="1" applyFont="1" applyFill="1" applyBorder="1" applyAlignment="1">
      <alignment horizontal="right" wrapText="1"/>
    </xf>
    <xf numFmtId="173" fontId="8" fillId="0" borderId="14" xfId="0" applyNumberFormat="1" applyFont="1" applyFill="1" applyBorder="1" applyAlignment="1">
      <alignment horizontal="right" vertical="center" wrapText="1"/>
    </xf>
    <xf numFmtId="173" fontId="8" fillId="0" borderId="14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173" fontId="6" fillId="0" borderId="13" xfId="0" applyNumberFormat="1" applyFont="1" applyBorder="1" applyAlignment="1">
      <alignment horizontal="right" wrapText="1"/>
    </xf>
    <xf numFmtId="173" fontId="6" fillId="0" borderId="13" xfId="0" applyNumberFormat="1" applyFont="1" applyBorder="1" applyAlignment="1">
      <alignment wrapText="1"/>
    </xf>
    <xf numFmtId="0" fontId="9" fillId="0" borderId="11" xfId="0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174" fontId="6" fillId="0" borderId="11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wrapText="1"/>
    </xf>
    <xf numFmtId="4" fontId="9" fillId="0" borderId="12" xfId="0" applyNumberFormat="1" applyFont="1" applyBorder="1" applyAlignment="1">
      <alignment horizontal="right" wrapText="1"/>
    </xf>
    <xf numFmtId="174" fontId="6" fillId="0" borderId="11" xfId="0" applyNumberFormat="1" applyFont="1" applyBorder="1" applyAlignment="1">
      <alignment wrapText="1"/>
    </xf>
    <xf numFmtId="39" fontId="9" fillId="0" borderId="13" xfId="0" applyNumberFormat="1" applyFont="1" applyBorder="1" applyAlignment="1">
      <alignment horizontal="right" wrapText="1"/>
    </xf>
    <xf numFmtId="40" fontId="9" fillId="0" borderId="13" xfId="0" applyNumberFormat="1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4" fontId="9" fillId="0" borderId="15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3" fillId="4" borderId="42" xfId="0" applyFont="1" applyFill="1" applyBorder="1" applyAlignment="1">
      <alignment vertical="center" wrapText="1"/>
    </xf>
    <xf numFmtId="173" fontId="7" fillId="4" borderId="14" xfId="0" applyNumberFormat="1" applyFont="1" applyFill="1" applyBorder="1" applyAlignment="1">
      <alignment horizontal="right" vertical="center" wrapText="1"/>
    </xf>
    <xf numFmtId="0" fontId="3" fillId="4" borderId="37" xfId="0" applyFont="1" applyFill="1" applyBorder="1" applyAlignment="1">
      <alignment wrapText="1"/>
    </xf>
    <xf numFmtId="173" fontId="8" fillId="4" borderId="14" xfId="0" applyNumberFormat="1" applyFont="1" applyFill="1" applyBorder="1" applyAlignment="1">
      <alignment horizontal="right" wrapText="1"/>
    </xf>
    <xf numFmtId="0" fontId="11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72" fontId="4" fillId="0" borderId="22" xfId="0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2" fillId="0" borderId="43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7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11" fillId="0" borderId="4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5</xdr:row>
      <xdr:rowOff>9525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704850</xdr:colOff>
      <xdr:row>4</xdr:row>
      <xdr:rowOff>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858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819150</xdr:colOff>
      <xdr:row>4</xdr:row>
      <xdr:rowOff>9525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33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142875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3">
      <selection activeCell="I13" sqref="I13"/>
    </sheetView>
  </sheetViews>
  <sheetFormatPr defaultColWidth="9.00390625" defaultRowHeight="12.75"/>
  <cols>
    <col min="1" max="1" width="5.8515625" style="1" customWidth="1"/>
    <col min="2" max="2" width="17.28125" style="1" customWidth="1"/>
    <col min="3" max="3" width="26.00390625" style="1" customWidth="1"/>
    <col min="4" max="4" width="47.140625" style="1" customWidth="1"/>
    <col min="5" max="5" width="31.421875" style="1" customWidth="1"/>
    <col min="6" max="6" width="9.00390625" style="1" customWidth="1"/>
    <col min="7" max="7" width="17.14062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5" ht="18">
      <c r="A6" s="118" t="s">
        <v>2</v>
      </c>
      <c r="B6" s="118"/>
      <c r="C6" s="118"/>
      <c r="D6" s="118"/>
      <c r="E6" s="118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5.75">
      <c r="A9" s="119" t="s">
        <v>145</v>
      </c>
      <c r="B9" s="119"/>
      <c r="C9" s="119"/>
      <c r="D9" s="119"/>
      <c r="E9" s="119"/>
    </row>
    <row r="10" spans="1:5" ht="15.75">
      <c r="A10" s="119" t="s">
        <v>3</v>
      </c>
      <c r="B10" s="119"/>
      <c r="C10" s="119"/>
      <c r="D10" s="119"/>
      <c r="E10" s="119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3.5" thickBot="1">
      <c r="A15" s="120">
        <v>1</v>
      </c>
      <c r="B15" s="121"/>
      <c r="C15" s="121"/>
      <c r="D15" s="121"/>
      <c r="E15" s="121"/>
    </row>
    <row r="16" spans="1:7" s="4" customFormat="1" ht="31.5" customHeight="1" thickBot="1" thickTop="1">
      <c r="A16" s="61" t="s">
        <v>4</v>
      </c>
      <c r="B16" s="122" t="s">
        <v>5</v>
      </c>
      <c r="C16" s="122"/>
      <c r="D16" s="122"/>
      <c r="E16" s="67">
        <f>E17+E19+E21+E23</f>
        <v>178000000</v>
      </c>
      <c r="G16" s="64"/>
    </row>
    <row r="17" spans="1:5" s="7" customFormat="1" ht="15.75" thickTop="1">
      <c r="A17" s="5"/>
      <c r="B17" s="6" t="s">
        <v>6</v>
      </c>
      <c r="C17" s="123" t="s">
        <v>7</v>
      </c>
      <c r="D17" s="124"/>
      <c r="E17" s="59">
        <v>183645997</v>
      </c>
    </row>
    <row r="18" spans="1:5" s="8" customFormat="1" ht="15">
      <c r="A18" s="5"/>
      <c r="C18" s="116"/>
      <c r="D18" s="116"/>
      <c r="E18" s="58"/>
    </row>
    <row r="19" spans="1:5" s="7" customFormat="1" ht="15">
      <c r="A19" s="5"/>
      <c r="B19" s="6" t="s">
        <v>8</v>
      </c>
      <c r="C19" s="123" t="s">
        <v>9</v>
      </c>
      <c r="D19" s="124"/>
      <c r="E19" s="59">
        <v>4480000</v>
      </c>
    </row>
    <row r="20" spans="1:5" s="7" customFormat="1" ht="15">
      <c r="A20" s="5"/>
      <c r="B20" s="6"/>
      <c r="C20" s="123"/>
      <c r="D20" s="124"/>
      <c r="E20" s="59"/>
    </row>
    <row r="21" spans="1:5" s="7" customFormat="1" ht="15">
      <c r="A21" s="5"/>
      <c r="B21" s="6" t="s">
        <v>10</v>
      </c>
      <c r="C21" s="123" t="s">
        <v>11</v>
      </c>
      <c r="D21" s="124"/>
      <c r="E21" s="59">
        <v>6584003</v>
      </c>
    </row>
    <row r="22" spans="1:5" s="7" customFormat="1" ht="13.5" customHeight="1">
      <c r="A22" s="5"/>
      <c r="C22" s="116"/>
      <c r="D22" s="116"/>
      <c r="E22" s="58"/>
    </row>
    <row r="23" spans="1:5" s="7" customFormat="1" ht="14.25" customHeight="1">
      <c r="A23" s="62"/>
      <c r="B23" s="63" t="s">
        <v>12</v>
      </c>
      <c r="C23" s="117" t="s">
        <v>13</v>
      </c>
      <c r="D23" s="117"/>
      <c r="E23" s="60">
        <v>-16710000</v>
      </c>
    </row>
    <row r="24" ht="24" customHeight="1"/>
    <row r="25" ht="24.75" customHeight="1"/>
    <row r="26" ht="12.75">
      <c r="A26"/>
    </row>
  </sheetData>
  <sheetProtection/>
  <mergeCells count="12">
    <mergeCell ref="C20:D20"/>
    <mergeCell ref="C21:D21"/>
    <mergeCell ref="C22:D22"/>
    <mergeCell ref="C23:D23"/>
    <mergeCell ref="A6:E6"/>
    <mergeCell ref="A9:E9"/>
    <mergeCell ref="A10:E10"/>
    <mergeCell ref="A15:E15"/>
    <mergeCell ref="B16:D16"/>
    <mergeCell ref="C17:D17"/>
    <mergeCell ref="C18:D18"/>
    <mergeCell ref="C19:D19"/>
  </mergeCells>
  <printOptions/>
  <pageMargins left="0.5902777777777778" right="0.39375" top="1.1812500000000001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54.0039062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7" width="9.00390625" style="1" customWidth="1"/>
    <col min="8" max="8" width="18.8515625" style="1" customWidth="1"/>
    <col min="9" max="9" width="9.00390625" style="1" customWidth="1"/>
    <col min="10" max="10" width="19.140625" style="1" customWidth="1"/>
    <col min="11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5">
      <c r="F5" s="125" t="s">
        <v>14</v>
      </c>
      <c r="G5" s="125"/>
    </row>
    <row r="6" spans="1:7" ht="12.75">
      <c r="A6" s="126"/>
      <c r="B6" s="126"/>
      <c r="C6" s="126"/>
      <c r="D6" s="126"/>
      <c r="E6" s="126"/>
      <c r="F6" s="126"/>
      <c r="G6" s="126"/>
    </row>
    <row r="7" spans="1:7" ht="14.25" customHeight="1">
      <c r="A7" s="127" t="s">
        <v>146</v>
      </c>
      <c r="B7" s="127"/>
      <c r="C7" s="127"/>
      <c r="D7" s="127"/>
      <c r="E7" s="127"/>
      <c r="F7" s="127"/>
      <c r="G7" s="127"/>
    </row>
    <row r="8" spans="1:7" ht="15.75" customHeight="1">
      <c r="A8" s="127" t="s">
        <v>15</v>
      </c>
      <c r="B8" s="127"/>
      <c r="C8" s="127"/>
      <c r="D8" s="127"/>
      <c r="E8" s="127"/>
      <c r="F8" s="127"/>
      <c r="G8" s="127"/>
    </row>
    <row r="9" spans="1:7" ht="12.75">
      <c r="A9" s="120">
        <v>1</v>
      </c>
      <c r="B9" s="120"/>
      <c r="C9" s="120"/>
      <c r="D9" s="120"/>
      <c r="E9" s="120"/>
      <c r="F9" s="120"/>
      <c r="G9" s="120"/>
    </row>
    <row r="10" spans="1:7" ht="44.25" customHeight="1">
      <c r="A10" s="10" t="s">
        <v>16</v>
      </c>
      <c r="B10" s="11" t="s">
        <v>112</v>
      </c>
      <c r="C10" s="11" t="s">
        <v>17</v>
      </c>
      <c r="D10" s="11" t="s">
        <v>113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19</v>
      </c>
      <c r="B11" s="13">
        <f>SUM(B12:B16)</f>
        <v>83618422</v>
      </c>
      <c r="C11" s="13">
        <f aca="true" t="shared" si="0" ref="C11:C22">(B11*100)/$F11</f>
        <v>45.53239567753824</v>
      </c>
      <c r="D11" s="13">
        <f>SUM(D12:D16)</f>
        <v>100027575</v>
      </c>
      <c r="E11" s="13">
        <f aca="true" t="shared" si="1" ref="E11:E22">(D11*100)/$F11</f>
        <v>54.46760432246176</v>
      </c>
      <c r="F11" s="13">
        <f aca="true" t="shared" si="2" ref="F11:F17">B11+D11</f>
        <v>183645997</v>
      </c>
      <c r="G11" s="13">
        <v>100</v>
      </c>
    </row>
    <row r="12" spans="1:8" s="14" customFormat="1" ht="24" customHeight="1">
      <c r="A12" s="15" t="s">
        <v>20</v>
      </c>
      <c r="B12" s="16">
        <v>11201500</v>
      </c>
      <c r="C12" s="16">
        <f t="shared" si="0"/>
        <v>54.7175341328188</v>
      </c>
      <c r="D12" s="16">
        <v>9270000</v>
      </c>
      <c r="E12" s="16">
        <f t="shared" si="1"/>
        <v>45.2824658671812</v>
      </c>
      <c r="F12" s="16">
        <f t="shared" si="2"/>
        <v>20471500</v>
      </c>
      <c r="G12" s="16">
        <v>100</v>
      </c>
      <c r="H12" s="66"/>
    </row>
    <row r="13" spans="1:7" s="14" customFormat="1" ht="24" customHeight="1">
      <c r="A13" s="15" t="s">
        <v>21</v>
      </c>
      <c r="B13" s="16">
        <v>1301171</v>
      </c>
      <c r="C13" s="16">
        <f t="shared" si="0"/>
        <v>22.310364108387713</v>
      </c>
      <c r="D13" s="16">
        <v>4530966</v>
      </c>
      <c r="E13" s="16">
        <f t="shared" si="1"/>
        <v>77.68963589161228</v>
      </c>
      <c r="F13" s="16">
        <f t="shared" si="2"/>
        <v>5832137</v>
      </c>
      <c r="G13" s="16">
        <v>100</v>
      </c>
    </row>
    <row r="14" spans="1:7" s="14" customFormat="1" ht="24" customHeight="1">
      <c r="A14" s="15" t="s">
        <v>22</v>
      </c>
      <c r="B14" s="16">
        <v>3996000</v>
      </c>
      <c r="C14" s="16">
        <f t="shared" si="0"/>
        <v>33.685777950534</v>
      </c>
      <c r="D14" s="16">
        <v>7866573</v>
      </c>
      <c r="E14" s="16">
        <f t="shared" si="1"/>
        <v>66.314222049466</v>
      </c>
      <c r="F14" s="16">
        <f t="shared" si="2"/>
        <v>11862573</v>
      </c>
      <c r="G14" s="16">
        <v>100</v>
      </c>
    </row>
    <row r="15" spans="1:7" s="14" customFormat="1" ht="24" customHeight="1">
      <c r="A15" s="15" t="s">
        <v>23</v>
      </c>
      <c r="B15" s="16">
        <v>64990000</v>
      </c>
      <c r="C15" s="16">
        <f t="shared" si="0"/>
        <v>45.79249998471</v>
      </c>
      <c r="D15" s="16">
        <v>76932804</v>
      </c>
      <c r="E15" s="16">
        <f t="shared" si="1"/>
        <v>54.20750001529</v>
      </c>
      <c r="F15" s="16">
        <f t="shared" si="2"/>
        <v>141922804</v>
      </c>
      <c r="G15" s="16">
        <v>100</v>
      </c>
    </row>
    <row r="16" spans="1:10" s="14" customFormat="1" ht="24" customHeight="1">
      <c r="A16" s="15" t="s">
        <v>24</v>
      </c>
      <c r="B16" s="16">
        <v>2129751</v>
      </c>
      <c r="C16" s="16">
        <f t="shared" si="0"/>
        <v>59.875208849747104</v>
      </c>
      <c r="D16" s="16">
        <v>1427232</v>
      </c>
      <c r="E16" s="16">
        <f t="shared" si="1"/>
        <v>40.124791150252896</v>
      </c>
      <c r="F16" s="16">
        <f t="shared" si="2"/>
        <v>3556983</v>
      </c>
      <c r="G16" s="16">
        <v>100</v>
      </c>
      <c r="J16" s="66"/>
    </row>
    <row r="17" spans="1:7" s="14" customFormat="1" ht="24" customHeight="1">
      <c r="A17" s="17" t="s">
        <v>25</v>
      </c>
      <c r="B17" s="73">
        <v>0</v>
      </c>
      <c r="C17" s="16">
        <f t="shared" si="0"/>
        <v>0</v>
      </c>
      <c r="D17" s="68">
        <v>-16710000</v>
      </c>
      <c r="E17" s="16">
        <f t="shared" si="1"/>
        <v>100</v>
      </c>
      <c r="F17" s="68">
        <f t="shared" si="2"/>
        <v>-16710000</v>
      </c>
      <c r="G17" s="16">
        <v>100</v>
      </c>
    </row>
    <row r="18" spans="1:7" s="14" customFormat="1" ht="24" customHeight="1">
      <c r="A18" s="12" t="s">
        <v>26</v>
      </c>
      <c r="B18" s="13">
        <f>SUM(B19:B20)</f>
        <v>0</v>
      </c>
      <c r="C18" s="13">
        <f t="shared" si="0"/>
        <v>0</v>
      </c>
      <c r="D18" s="13">
        <f>SUM(D19:D20)</f>
        <v>4480000</v>
      </c>
      <c r="E18" s="13">
        <f t="shared" si="1"/>
        <v>100</v>
      </c>
      <c r="F18" s="13">
        <f>B18+D18</f>
        <v>4480000</v>
      </c>
      <c r="G18" s="13">
        <v>100</v>
      </c>
    </row>
    <row r="19" spans="1:7" s="14" customFormat="1" ht="24" customHeight="1">
      <c r="A19" s="15" t="s">
        <v>27</v>
      </c>
      <c r="B19" s="16">
        <v>0</v>
      </c>
      <c r="C19" s="16">
        <f t="shared" si="0"/>
        <v>0</v>
      </c>
      <c r="D19" s="16">
        <v>30000</v>
      </c>
      <c r="E19" s="16">
        <f t="shared" si="1"/>
        <v>100</v>
      </c>
      <c r="F19" s="16">
        <f>B19+D19</f>
        <v>30000</v>
      </c>
      <c r="G19" s="16">
        <v>100</v>
      </c>
    </row>
    <row r="20" spans="1:7" s="14" customFormat="1" ht="24" customHeight="1">
      <c r="A20" s="15" t="s">
        <v>28</v>
      </c>
      <c r="B20" s="16">
        <v>0</v>
      </c>
      <c r="C20" s="16">
        <f t="shared" si="0"/>
        <v>0</v>
      </c>
      <c r="D20" s="16">
        <v>4450000</v>
      </c>
      <c r="E20" s="16">
        <f t="shared" si="1"/>
        <v>100</v>
      </c>
      <c r="F20" s="16">
        <f>B20+D20</f>
        <v>4450000</v>
      </c>
      <c r="G20" s="16">
        <v>100</v>
      </c>
    </row>
    <row r="21" spans="1:7" s="14" customFormat="1" ht="24" customHeight="1">
      <c r="A21" s="18" t="s">
        <v>29</v>
      </c>
      <c r="B21" s="13">
        <v>0</v>
      </c>
      <c r="C21" s="13">
        <f t="shared" si="0"/>
        <v>0</v>
      </c>
      <c r="D21" s="13">
        <v>6584003</v>
      </c>
      <c r="E21" s="13">
        <f t="shared" si="1"/>
        <v>100</v>
      </c>
      <c r="F21" s="13">
        <f>B21+D21</f>
        <v>6584003</v>
      </c>
      <c r="G21" s="16">
        <v>100</v>
      </c>
    </row>
    <row r="22" spans="1:7" s="14" customFormat="1" ht="24" customHeight="1">
      <c r="A22" s="19" t="s">
        <v>30</v>
      </c>
      <c r="B22" s="20">
        <f>B18+B11+B17</f>
        <v>83618422</v>
      </c>
      <c r="C22" s="21">
        <f t="shared" si="0"/>
        <v>46.97664157303371</v>
      </c>
      <c r="D22" s="21">
        <f>D11+D18+D21+D17</f>
        <v>94381578</v>
      </c>
      <c r="E22" s="21">
        <f t="shared" si="1"/>
        <v>53.02335842696629</v>
      </c>
      <c r="F22" s="21">
        <f>F21+F18+F11+F17</f>
        <v>178000000</v>
      </c>
      <c r="G22" s="21">
        <v>100</v>
      </c>
    </row>
  </sheetData>
  <sheetProtection/>
  <mergeCells count="5">
    <mergeCell ref="A9:G9"/>
    <mergeCell ref="F5:G5"/>
    <mergeCell ref="A6:G6"/>
    <mergeCell ref="A7:G7"/>
    <mergeCell ref="A8:G8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I10" sqref="I10"/>
    </sheetView>
  </sheetViews>
  <sheetFormatPr defaultColWidth="9.00390625" defaultRowHeight="12.75"/>
  <cols>
    <col min="1" max="1" width="46.710937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7.7109375" style="1" customWidth="1"/>
    <col min="7" max="7" width="14.00390625" style="1" customWidth="1"/>
    <col min="8" max="8" width="9.00390625" style="1" customWidth="1"/>
    <col min="9" max="9" width="11.421875" style="1" customWidth="1"/>
    <col min="10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5">
      <c r="F5" s="125" t="s">
        <v>31</v>
      </c>
      <c r="G5" s="125"/>
    </row>
    <row r="6" spans="1:7" ht="12.75">
      <c r="A6" s="126"/>
      <c r="B6" s="126"/>
      <c r="C6" s="126"/>
      <c r="D6" s="126"/>
      <c r="E6" s="126"/>
      <c r="F6" s="126"/>
      <c r="G6" s="126"/>
    </row>
    <row r="7" spans="1:7" ht="12.75">
      <c r="A7" s="128" t="s">
        <v>147</v>
      </c>
      <c r="B7" s="128"/>
      <c r="C7" s="128"/>
      <c r="D7" s="128"/>
      <c r="E7" s="128"/>
      <c r="F7" s="128"/>
      <c r="G7" s="128"/>
    </row>
    <row r="8" spans="1:7" ht="12.75">
      <c r="A8" s="128" t="s">
        <v>15</v>
      </c>
      <c r="B8" s="128"/>
      <c r="C8" s="128"/>
      <c r="D8" s="128"/>
      <c r="E8" s="128"/>
      <c r="F8" s="128"/>
      <c r="G8" s="128"/>
    </row>
    <row r="9" spans="1:7" ht="12.75">
      <c r="A9" s="120">
        <v>1</v>
      </c>
      <c r="B9" s="120"/>
      <c r="C9" s="120"/>
      <c r="D9" s="120"/>
      <c r="E9" s="120"/>
      <c r="F9" s="120"/>
      <c r="G9" s="120"/>
    </row>
    <row r="10" spans="1:7" ht="44.25" customHeight="1">
      <c r="A10" s="10" t="s">
        <v>16</v>
      </c>
      <c r="B10" s="11" t="s">
        <v>112</v>
      </c>
      <c r="C10" s="11" t="s">
        <v>17</v>
      </c>
      <c r="D10" s="11" t="s">
        <v>113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32</v>
      </c>
      <c r="B11" s="13">
        <f>SUM(B12:B14)</f>
        <v>80418643</v>
      </c>
      <c r="C11" s="13">
        <f aca="true" t="shared" si="0" ref="C11:C21">(B11*100)/$F11</f>
        <v>49.59963041792514</v>
      </c>
      <c r="D11" s="13">
        <f>SUM(D12:D14)</f>
        <v>81716926</v>
      </c>
      <c r="E11" s="13">
        <f aca="true" t="shared" si="1" ref="E11:E21">(D11*100)/$F11</f>
        <v>50.40036958207486</v>
      </c>
      <c r="F11" s="13">
        <f aca="true" t="shared" si="2" ref="F11:F19">B11+D11</f>
        <v>162135569</v>
      </c>
      <c r="G11" s="13">
        <v>100</v>
      </c>
    </row>
    <row r="12" spans="1:7" s="14" customFormat="1" ht="24" customHeight="1">
      <c r="A12" s="15" t="s">
        <v>33</v>
      </c>
      <c r="B12" s="16">
        <v>35943410</v>
      </c>
      <c r="C12" s="16">
        <f t="shared" si="0"/>
        <v>42.682958689143305</v>
      </c>
      <c r="D12" s="16">
        <v>48266802</v>
      </c>
      <c r="E12" s="16">
        <f t="shared" si="1"/>
        <v>57.317041310856695</v>
      </c>
      <c r="F12" s="16">
        <f t="shared" si="2"/>
        <v>84210212</v>
      </c>
      <c r="G12" s="16">
        <v>100</v>
      </c>
    </row>
    <row r="13" spans="1:7" s="14" customFormat="1" ht="24" customHeight="1">
      <c r="A13" s="15" t="s">
        <v>34</v>
      </c>
      <c r="B13" s="16">
        <v>30400</v>
      </c>
      <c r="C13" s="16">
        <f t="shared" si="0"/>
        <v>100</v>
      </c>
      <c r="D13" s="16">
        <v>0</v>
      </c>
      <c r="E13" s="16">
        <f t="shared" si="1"/>
        <v>0</v>
      </c>
      <c r="F13" s="16">
        <f t="shared" si="2"/>
        <v>30400</v>
      </c>
      <c r="G13" s="16">
        <v>100</v>
      </c>
    </row>
    <row r="14" spans="1:9" s="14" customFormat="1" ht="24" customHeight="1">
      <c r="A14" s="15" t="s">
        <v>35</v>
      </c>
      <c r="B14" s="16">
        <v>44444833</v>
      </c>
      <c r="C14" s="16">
        <f t="shared" si="0"/>
        <v>57.057394614134004</v>
      </c>
      <c r="D14" s="16">
        <v>33450124</v>
      </c>
      <c r="E14" s="16">
        <f t="shared" si="1"/>
        <v>42.942605385865996</v>
      </c>
      <c r="F14" s="16">
        <f t="shared" si="2"/>
        <v>77894957</v>
      </c>
      <c r="G14" s="16">
        <v>100</v>
      </c>
      <c r="I14" s="66"/>
    </row>
    <row r="15" spans="1:7" s="14" customFormat="1" ht="24" customHeight="1">
      <c r="A15" s="12" t="s">
        <v>36</v>
      </c>
      <c r="B15" s="13">
        <f>SUM(B16:B18)</f>
        <v>3099779</v>
      </c>
      <c r="C15" s="13">
        <f t="shared" si="0"/>
        <v>36.97218443899178</v>
      </c>
      <c r="D15" s="13">
        <f>SUM(D16:D17)</f>
        <v>5284305</v>
      </c>
      <c r="E15" s="13">
        <f t="shared" si="1"/>
        <v>63.02781556100822</v>
      </c>
      <c r="F15" s="13">
        <f t="shared" si="2"/>
        <v>8384084</v>
      </c>
      <c r="G15" s="13">
        <v>100</v>
      </c>
    </row>
    <row r="16" spans="1:7" s="14" customFormat="1" ht="24" customHeight="1">
      <c r="A16" s="15" t="s">
        <v>37</v>
      </c>
      <c r="B16" s="16">
        <v>2969379</v>
      </c>
      <c r="C16" s="16">
        <f t="shared" si="0"/>
        <v>36.10764956435583</v>
      </c>
      <c r="D16" s="16">
        <v>5254305</v>
      </c>
      <c r="E16" s="16">
        <f t="shared" si="1"/>
        <v>63.89235043564417</v>
      </c>
      <c r="F16" s="16">
        <f t="shared" si="2"/>
        <v>8223684</v>
      </c>
      <c r="G16" s="16">
        <v>100</v>
      </c>
    </row>
    <row r="17" spans="1:9" s="14" customFormat="1" ht="24" customHeight="1">
      <c r="A17" s="15" t="s">
        <v>38</v>
      </c>
      <c r="B17" s="16">
        <v>30000</v>
      </c>
      <c r="C17" s="16">
        <f t="shared" si="0"/>
        <v>50</v>
      </c>
      <c r="D17" s="16">
        <v>30000</v>
      </c>
      <c r="E17" s="16">
        <f t="shared" si="1"/>
        <v>50</v>
      </c>
      <c r="F17" s="16">
        <f t="shared" si="2"/>
        <v>60000</v>
      </c>
      <c r="G17" s="16">
        <v>100</v>
      </c>
      <c r="I17" s="66"/>
    </row>
    <row r="18" spans="1:7" s="14" customFormat="1" ht="24" customHeight="1">
      <c r="A18" s="15" t="s">
        <v>39</v>
      </c>
      <c r="B18" s="16">
        <v>100400</v>
      </c>
      <c r="C18" s="16">
        <f t="shared" si="0"/>
        <v>100</v>
      </c>
      <c r="D18" s="16">
        <v>0</v>
      </c>
      <c r="E18" s="16">
        <f t="shared" si="1"/>
        <v>0</v>
      </c>
      <c r="F18" s="16">
        <f t="shared" si="2"/>
        <v>100400</v>
      </c>
      <c r="G18" s="16"/>
    </row>
    <row r="19" spans="1:7" s="14" customFormat="1" ht="24" customHeight="1">
      <c r="A19" s="18" t="s">
        <v>40</v>
      </c>
      <c r="B19" s="13">
        <v>100000</v>
      </c>
      <c r="C19" s="13">
        <f t="shared" si="0"/>
        <v>100</v>
      </c>
      <c r="D19" s="13">
        <v>0</v>
      </c>
      <c r="E19" s="13">
        <f t="shared" si="1"/>
        <v>0</v>
      </c>
      <c r="F19" s="13">
        <f t="shared" si="2"/>
        <v>100000</v>
      </c>
      <c r="G19" s="16">
        <v>100</v>
      </c>
    </row>
    <row r="20" spans="1:7" s="14" customFormat="1" ht="24" customHeight="1">
      <c r="A20" s="17" t="s">
        <v>41</v>
      </c>
      <c r="B20" s="13"/>
      <c r="C20" s="16">
        <f t="shared" si="0"/>
        <v>0</v>
      </c>
      <c r="D20" s="13">
        <v>7380347</v>
      </c>
      <c r="E20" s="13">
        <f t="shared" si="1"/>
        <v>100</v>
      </c>
      <c r="F20" s="13">
        <f>D20</f>
        <v>7380347</v>
      </c>
      <c r="G20" s="16">
        <v>100</v>
      </c>
    </row>
    <row r="21" spans="1:7" s="14" customFormat="1" ht="24" customHeight="1">
      <c r="A21" s="19" t="s">
        <v>30</v>
      </c>
      <c r="B21" s="70">
        <f>SUM(B11+B15+B19+B20)</f>
        <v>83618422</v>
      </c>
      <c r="C21" s="71">
        <f t="shared" si="0"/>
        <v>46.97664157303371</v>
      </c>
      <c r="D21" s="71">
        <f>SUM(D11+D15+D19+D20)</f>
        <v>94381578</v>
      </c>
      <c r="E21" s="21">
        <f t="shared" si="1"/>
        <v>53.02335842696629</v>
      </c>
      <c r="F21" s="21">
        <f>F11+F15+F19+F20</f>
        <v>178000000</v>
      </c>
      <c r="G21" s="21">
        <v>100</v>
      </c>
    </row>
    <row r="22" spans="2:4" ht="15.75">
      <c r="B22" s="69"/>
      <c r="D22" s="69"/>
    </row>
    <row r="23" spans="2:4" ht="12.75">
      <c r="B23" s="65"/>
      <c r="D23" s="65"/>
    </row>
    <row r="24" spans="2:4" ht="12.75">
      <c r="B24" s="65"/>
      <c r="D24" s="65"/>
    </row>
  </sheetData>
  <sheetProtection/>
  <mergeCells count="5">
    <mergeCell ref="A9:G9"/>
    <mergeCell ref="F5:G5"/>
    <mergeCell ref="A6:G6"/>
    <mergeCell ref="A7:G7"/>
    <mergeCell ref="A8:G8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49.421875" style="22" customWidth="1"/>
    <col min="2" max="2" width="20.7109375" style="22" customWidth="1"/>
    <col min="3" max="3" width="12.421875" style="22" customWidth="1"/>
    <col min="4" max="4" width="19.140625" style="22" customWidth="1"/>
    <col min="5" max="5" width="9.00390625" style="22" customWidth="1"/>
    <col min="6" max="6" width="17.7109375" style="22" customWidth="1"/>
    <col min="7" max="7" width="8.421875" style="22" customWidth="1"/>
    <col min="8" max="16384" width="9.00390625" style="22" customWidth="1"/>
  </cols>
  <sheetData>
    <row r="2" ht="10.5">
      <c r="A2" s="22" t="s">
        <v>42</v>
      </c>
    </row>
    <row r="3" spans="1:4" ht="12.75" customHeight="1">
      <c r="A3" s="22" t="s">
        <v>43</v>
      </c>
      <c r="D3" s="23"/>
    </row>
    <row r="5" spans="1:7" ht="12.75">
      <c r="A5" s="129" t="s">
        <v>44</v>
      </c>
      <c r="B5" s="129"/>
      <c r="C5" s="129"/>
      <c r="D5" s="129"/>
      <c r="E5" s="129"/>
      <c r="F5" s="129"/>
      <c r="G5" s="129"/>
    </row>
    <row r="6" spans="1:7" ht="18" customHeight="1">
      <c r="A6" s="130" t="s">
        <v>153</v>
      </c>
      <c r="B6" s="130"/>
      <c r="C6" s="130"/>
      <c r="D6" s="130"/>
      <c r="E6" s="130"/>
      <c r="F6" s="130"/>
      <c r="G6" s="130"/>
    </row>
    <row r="7" spans="1:7" ht="12.75" customHeight="1">
      <c r="A7" s="131" t="s">
        <v>15</v>
      </c>
      <c r="B7" s="131"/>
      <c r="C7" s="131"/>
      <c r="D7" s="131"/>
      <c r="E7" s="131"/>
      <c r="F7" s="131"/>
      <c r="G7" s="131"/>
    </row>
    <row r="8" spans="1:7" ht="12.75" customHeight="1">
      <c r="A8" s="110"/>
      <c r="B8" s="110"/>
      <c r="C8" s="110"/>
      <c r="D8" s="110"/>
      <c r="E8" s="110"/>
      <c r="F8" s="110"/>
      <c r="G8" s="110"/>
    </row>
    <row r="9" spans="1:7" ht="33" customHeight="1">
      <c r="A9" s="94" t="s">
        <v>45</v>
      </c>
      <c r="B9" s="95" t="s">
        <v>112</v>
      </c>
      <c r="C9" s="95" t="s">
        <v>17</v>
      </c>
      <c r="D9" s="95" t="s">
        <v>113</v>
      </c>
      <c r="E9" s="95" t="s">
        <v>17</v>
      </c>
      <c r="F9" s="95" t="s">
        <v>18</v>
      </c>
      <c r="G9" s="95" t="s">
        <v>17</v>
      </c>
    </row>
    <row r="10" spans="1:7" ht="12.75" customHeight="1">
      <c r="A10" s="96" t="s">
        <v>46</v>
      </c>
      <c r="B10" s="97">
        <v>6904000</v>
      </c>
      <c r="C10" s="98">
        <f aca="true" t="shared" si="0" ref="C10:C24">(B10*100)/$F10</f>
        <v>100</v>
      </c>
      <c r="D10" s="97">
        <v>0</v>
      </c>
      <c r="E10" s="98">
        <f aca="true" t="shared" si="1" ref="E10:E33">(D10*100)/$F10</f>
        <v>0</v>
      </c>
      <c r="F10" s="97">
        <f aca="true" t="shared" si="2" ref="F10:F24">B10+D10</f>
        <v>6904000</v>
      </c>
      <c r="G10" s="98">
        <v>100</v>
      </c>
    </row>
    <row r="11" spans="1:7" ht="12.75" customHeight="1">
      <c r="A11" s="96" t="s">
        <v>47</v>
      </c>
      <c r="B11" s="97">
        <v>26765670</v>
      </c>
      <c r="C11" s="98">
        <f t="shared" si="0"/>
        <v>99.8880416126934</v>
      </c>
      <c r="D11" s="97">
        <v>30000</v>
      </c>
      <c r="E11" s="98">
        <f t="shared" si="1"/>
        <v>0.11195838730660589</v>
      </c>
      <c r="F11" s="97">
        <f t="shared" si="2"/>
        <v>26795670</v>
      </c>
      <c r="G11" s="98">
        <v>100</v>
      </c>
    </row>
    <row r="12" spans="1:7" ht="12.75" customHeight="1">
      <c r="A12" s="96" t="s">
        <v>141</v>
      </c>
      <c r="B12" s="97">
        <v>30000</v>
      </c>
      <c r="C12" s="98">
        <f t="shared" si="0"/>
        <v>100</v>
      </c>
      <c r="D12" s="97">
        <v>0</v>
      </c>
      <c r="E12" s="98">
        <f t="shared" si="1"/>
        <v>0</v>
      </c>
      <c r="F12" s="97">
        <f t="shared" si="2"/>
        <v>30000</v>
      </c>
      <c r="G12" s="98">
        <v>100</v>
      </c>
    </row>
    <row r="13" spans="1:7" ht="12.75" customHeight="1">
      <c r="A13" s="96" t="s">
        <v>48</v>
      </c>
      <c r="B13" s="97">
        <v>2718200</v>
      </c>
      <c r="C13" s="98">
        <f t="shared" si="0"/>
        <v>85.75574975549736</v>
      </c>
      <c r="D13" s="97">
        <v>451500</v>
      </c>
      <c r="E13" s="98">
        <f t="shared" si="1"/>
        <v>14.244250244502634</v>
      </c>
      <c r="F13" s="97">
        <f t="shared" si="2"/>
        <v>3169700</v>
      </c>
      <c r="G13" s="98">
        <v>100</v>
      </c>
    </row>
    <row r="14" spans="1:7" ht="12.75" customHeight="1">
      <c r="A14" s="96" t="s">
        <v>49</v>
      </c>
      <c r="B14" s="97">
        <v>1405800</v>
      </c>
      <c r="C14" s="98">
        <f t="shared" si="0"/>
        <v>10.832054003390931</v>
      </c>
      <c r="D14" s="97">
        <v>11572348</v>
      </c>
      <c r="E14" s="98">
        <f t="shared" si="1"/>
        <v>89.16794599660906</v>
      </c>
      <c r="F14" s="97">
        <f t="shared" si="2"/>
        <v>12978148</v>
      </c>
      <c r="G14" s="98">
        <v>100</v>
      </c>
    </row>
    <row r="15" spans="1:7" ht="12.75" customHeight="1">
      <c r="A15" s="96" t="s">
        <v>50</v>
      </c>
      <c r="B15" s="97">
        <v>11409909</v>
      </c>
      <c r="C15" s="98">
        <f t="shared" si="0"/>
        <v>24.48262921073468</v>
      </c>
      <c r="D15" s="97">
        <v>35194191</v>
      </c>
      <c r="E15" s="98">
        <f t="shared" si="1"/>
        <v>75.51737078926533</v>
      </c>
      <c r="F15" s="97">
        <f t="shared" si="2"/>
        <v>46604100</v>
      </c>
      <c r="G15" s="98">
        <v>100</v>
      </c>
    </row>
    <row r="16" spans="1:7" ht="12.75" customHeight="1">
      <c r="A16" s="96" t="s">
        <v>111</v>
      </c>
      <c r="B16" s="97">
        <v>92685</v>
      </c>
      <c r="C16" s="98">
        <f t="shared" si="0"/>
        <v>100</v>
      </c>
      <c r="D16" s="97">
        <v>0</v>
      </c>
      <c r="E16" s="98">
        <f t="shared" si="1"/>
        <v>0</v>
      </c>
      <c r="F16" s="97">
        <f t="shared" si="2"/>
        <v>92685</v>
      </c>
      <c r="G16" s="98">
        <v>100</v>
      </c>
    </row>
    <row r="17" spans="1:7" ht="12.75" customHeight="1">
      <c r="A17" s="96" t="s">
        <v>51</v>
      </c>
      <c r="B17" s="97">
        <v>5854808</v>
      </c>
      <c r="C17" s="98">
        <f t="shared" si="0"/>
        <v>14.07338108744772</v>
      </c>
      <c r="D17" s="97">
        <v>35747192</v>
      </c>
      <c r="E17" s="98">
        <f t="shared" si="1"/>
        <v>85.92661891255229</v>
      </c>
      <c r="F17" s="97">
        <f t="shared" si="2"/>
        <v>41602000</v>
      </c>
      <c r="G17" s="98">
        <v>100</v>
      </c>
    </row>
    <row r="18" spans="1:7" ht="12.75" customHeight="1">
      <c r="A18" s="96" t="s">
        <v>52</v>
      </c>
      <c r="B18" s="97">
        <v>3333000</v>
      </c>
      <c r="C18" s="98">
        <f t="shared" si="0"/>
        <v>100</v>
      </c>
      <c r="D18" s="97">
        <v>0</v>
      </c>
      <c r="E18" s="98">
        <f t="shared" si="1"/>
        <v>0</v>
      </c>
      <c r="F18" s="97">
        <f t="shared" si="2"/>
        <v>3333000</v>
      </c>
      <c r="G18" s="98">
        <v>100</v>
      </c>
    </row>
    <row r="19" spans="1:7" ht="12.75" customHeight="1">
      <c r="A19" s="96" t="s">
        <v>53</v>
      </c>
      <c r="B19" s="97">
        <v>4324000</v>
      </c>
      <c r="C19" s="98">
        <f t="shared" si="0"/>
        <v>55.51418667351393</v>
      </c>
      <c r="D19" s="97">
        <v>3465000</v>
      </c>
      <c r="E19" s="98">
        <f t="shared" si="1"/>
        <v>44.48581332648607</v>
      </c>
      <c r="F19" s="97">
        <f t="shared" si="2"/>
        <v>7789000</v>
      </c>
      <c r="G19" s="98">
        <v>100</v>
      </c>
    </row>
    <row r="20" spans="1:7" ht="12.75" customHeight="1">
      <c r="A20" s="96" t="s">
        <v>108</v>
      </c>
      <c r="B20" s="97">
        <v>100000</v>
      </c>
      <c r="C20" s="98">
        <f t="shared" si="0"/>
        <v>16.666666666666668</v>
      </c>
      <c r="D20" s="97">
        <v>500000</v>
      </c>
      <c r="E20" s="98">
        <f t="shared" si="1"/>
        <v>83.33333333333333</v>
      </c>
      <c r="F20" s="97">
        <f t="shared" si="2"/>
        <v>600000</v>
      </c>
      <c r="G20" s="98">
        <v>100</v>
      </c>
    </row>
    <row r="21" spans="1:7" ht="12.75" customHeight="1">
      <c r="A21" s="96" t="s">
        <v>54</v>
      </c>
      <c r="B21" s="97">
        <v>4048000</v>
      </c>
      <c r="C21" s="98">
        <f t="shared" si="0"/>
        <v>100</v>
      </c>
      <c r="D21" s="97">
        <v>0</v>
      </c>
      <c r="E21" s="98">
        <f t="shared" si="1"/>
        <v>0</v>
      </c>
      <c r="F21" s="97">
        <f t="shared" si="2"/>
        <v>4048000</v>
      </c>
      <c r="G21" s="98">
        <v>100</v>
      </c>
    </row>
    <row r="22" spans="1:7" ht="12.75" customHeight="1">
      <c r="A22" s="96" t="s">
        <v>55</v>
      </c>
      <c r="B22" s="97">
        <v>4448000</v>
      </c>
      <c r="C22" s="98">
        <f t="shared" si="0"/>
        <v>99.30788122348739</v>
      </c>
      <c r="D22" s="97">
        <v>31000</v>
      </c>
      <c r="E22" s="98">
        <f t="shared" si="1"/>
        <v>0.6921187765126144</v>
      </c>
      <c r="F22" s="97">
        <f t="shared" si="2"/>
        <v>4479000</v>
      </c>
      <c r="G22" s="98">
        <v>100</v>
      </c>
    </row>
    <row r="23" spans="1:7" ht="12.75" customHeight="1">
      <c r="A23" s="96" t="s">
        <v>142</v>
      </c>
      <c r="B23" s="97">
        <v>1279350</v>
      </c>
      <c r="C23" s="98">
        <f t="shared" si="0"/>
        <v>100</v>
      </c>
      <c r="D23" s="97">
        <v>0</v>
      </c>
      <c r="E23" s="98">
        <f t="shared" si="1"/>
        <v>0</v>
      </c>
      <c r="F23" s="97">
        <f t="shared" si="2"/>
        <v>1279350</v>
      </c>
      <c r="G23" s="98">
        <v>100</v>
      </c>
    </row>
    <row r="24" spans="1:7" ht="12.75" customHeight="1">
      <c r="A24" s="96" t="s">
        <v>56</v>
      </c>
      <c r="B24" s="97">
        <v>1566000</v>
      </c>
      <c r="C24" s="98">
        <f t="shared" si="0"/>
        <v>99.36548223350253</v>
      </c>
      <c r="D24" s="97">
        <v>10000</v>
      </c>
      <c r="E24" s="98">
        <f t="shared" si="1"/>
        <v>0.6345177664974619</v>
      </c>
      <c r="F24" s="97">
        <f t="shared" si="2"/>
        <v>1576000</v>
      </c>
      <c r="G24" s="98">
        <v>100</v>
      </c>
    </row>
    <row r="25" spans="1:7" ht="12.75" customHeight="1">
      <c r="A25" s="96" t="s">
        <v>57</v>
      </c>
      <c r="B25" s="97">
        <v>465000</v>
      </c>
      <c r="C25" s="98">
        <f aca="true" t="shared" si="3" ref="C25:C31">(B25*100)/$F25</f>
        <v>100</v>
      </c>
      <c r="D25" s="97">
        <v>0</v>
      </c>
      <c r="E25" s="98">
        <f t="shared" si="1"/>
        <v>0</v>
      </c>
      <c r="F25" s="97">
        <f>B25+D25</f>
        <v>465000</v>
      </c>
      <c r="G25" s="98">
        <v>100</v>
      </c>
    </row>
    <row r="26" spans="1:7" ht="12.75" customHeight="1">
      <c r="A26" s="96" t="s">
        <v>58</v>
      </c>
      <c r="B26" s="97">
        <v>40000</v>
      </c>
      <c r="C26" s="98">
        <f t="shared" si="3"/>
        <v>100</v>
      </c>
      <c r="D26" s="97">
        <v>0</v>
      </c>
      <c r="E26" s="98">
        <f t="shared" si="1"/>
        <v>0</v>
      </c>
      <c r="F26" s="97">
        <f>B26+D26</f>
        <v>40000</v>
      </c>
      <c r="G26" s="98">
        <v>101</v>
      </c>
    </row>
    <row r="27" spans="1:7" ht="12.75" customHeight="1">
      <c r="A27" s="96" t="s">
        <v>59</v>
      </c>
      <c r="B27" s="97">
        <v>3088000</v>
      </c>
      <c r="C27" s="98">
        <f t="shared" si="3"/>
        <v>100</v>
      </c>
      <c r="D27" s="97">
        <v>0</v>
      </c>
      <c r="E27" s="98">
        <f t="shared" si="1"/>
        <v>0</v>
      </c>
      <c r="F27" s="97">
        <f>B27+D27</f>
        <v>3088000</v>
      </c>
      <c r="G27" s="98">
        <v>100</v>
      </c>
    </row>
    <row r="28" spans="1:7" ht="12.75" customHeight="1">
      <c r="A28" s="96" t="s">
        <v>60</v>
      </c>
      <c r="B28" s="97">
        <v>3745000</v>
      </c>
      <c r="C28" s="98">
        <f t="shared" si="3"/>
        <v>100</v>
      </c>
      <c r="D28" s="97">
        <v>0</v>
      </c>
      <c r="E28" s="98">
        <f t="shared" si="1"/>
        <v>0</v>
      </c>
      <c r="F28" s="97">
        <f>B28+D28</f>
        <v>3745000</v>
      </c>
      <c r="G28" s="98">
        <v>100</v>
      </c>
    </row>
    <row r="29" spans="1:7" ht="12.75" customHeight="1">
      <c r="A29" s="96" t="s">
        <v>61</v>
      </c>
      <c r="B29" s="97">
        <v>1901000</v>
      </c>
      <c r="C29" s="98">
        <f t="shared" si="3"/>
        <v>100</v>
      </c>
      <c r="D29" s="97">
        <v>0</v>
      </c>
      <c r="E29" s="98">
        <f t="shared" si="1"/>
        <v>0</v>
      </c>
      <c r="F29" s="97">
        <f>B29+D29</f>
        <v>1901000</v>
      </c>
      <c r="G29" s="98">
        <v>100</v>
      </c>
    </row>
    <row r="30" spans="1:7" s="24" customFormat="1" ht="12.75">
      <c r="A30" s="99" t="s">
        <v>62</v>
      </c>
      <c r="B30" s="100">
        <f>SUM(B10:B29)</f>
        <v>83518422</v>
      </c>
      <c r="C30" s="101">
        <f t="shared" si="3"/>
        <v>48.978766101523796</v>
      </c>
      <c r="D30" s="100">
        <f>SUM(D10:D29)</f>
        <v>87001231</v>
      </c>
      <c r="E30" s="101">
        <f t="shared" si="1"/>
        <v>51.021233898476204</v>
      </c>
      <c r="F30" s="100">
        <f>SUM(F10:F29)</f>
        <v>170519653</v>
      </c>
      <c r="G30" s="101">
        <v>100</v>
      </c>
    </row>
    <row r="31" spans="1:7" ht="12.75">
      <c r="A31" s="102" t="s">
        <v>63</v>
      </c>
      <c r="B31" s="103">
        <v>100000</v>
      </c>
      <c r="C31" s="104">
        <f t="shared" si="3"/>
        <v>100</v>
      </c>
      <c r="D31" s="103"/>
      <c r="E31" s="104">
        <f t="shared" si="1"/>
        <v>0</v>
      </c>
      <c r="F31" s="105">
        <f>B31+D31</f>
        <v>100000</v>
      </c>
      <c r="G31" s="104">
        <v>100</v>
      </c>
    </row>
    <row r="32" spans="1:7" ht="12.75">
      <c r="A32" s="102" t="s">
        <v>64</v>
      </c>
      <c r="B32" s="103">
        <v>0</v>
      </c>
      <c r="C32" s="104"/>
      <c r="D32" s="103">
        <v>7380347</v>
      </c>
      <c r="E32" s="104">
        <f t="shared" si="1"/>
        <v>100</v>
      </c>
      <c r="F32" s="106">
        <f>B32+D32</f>
        <v>7380347</v>
      </c>
      <c r="G32" s="104">
        <v>100</v>
      </c>
    </row>
    <row r="33" spans="1:7" ht="12.75">
      <c r="A33" s="107" t="s">
        <v>30</v>
      </c>
      <c r="B33" s="108">
        <f>SUM(B30:B31)</f>
        <v>83618422</v>
      </c>
      <c r="C33" s="104">
        <f>(B33*100)/$F33</f>
        <v>46.97664157303371</v>
      </c>
      <c r="D33" s="103">
        <f>SUM(D30:D32)</f>
        <v>94381578</v>
      </c>
      <c r="E33" s="104">
        <f t="shared" si="1"/>
        <v>53.02335842696629</v>
      </c>
      <c r="F33" s="103">
        <f>SUM(F30:F32)</f>
        <v>178000000</v>
      </c>
      <c r="G33" s="104">
        <v>100</v>
      </c>
    </row>
    <row r="34" spans="1:7" ht="12.75">
      <c r="A34" s="109"/>
      <c r="B34" s="109"/>
      <c r="C34" s="109"/>
      <c r="D34" s="109"/>
      <c r="E34" s="109"/>
      <c r="F34" s="109"/>
      <c r="G34" s="109"/>
    </row>
    <row r="36" ht="10.5">
      <c r="F36" s="23"/>
    </row>
    <row r="37" ht="10.5">
      <c r="F37" s="23"/>
    </row>
  </sheetData>
  <sheetProtection/>
  <mergeCells count="3">
    <mergeCell ref="A5:G5"/>
    <mergeCell ref="A6:G6"/>
    <mergeCell ref="A7:G7"/>
  </mergeCells>
  <printOptions horizontalCentered="1" verticalCentered="1"/>
  <pageMargins left="0.5902777777777778" right="0.19652777777777777" top="0.39375" bottom="0.39375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55.28125" style="1" customWidth="1"/>
    <col min="2" max="2" width="17.57421875" style="1" customWidth="1"/>
    <col min="3" max="3" width="10.28125" style="1" customWidth="1"/>
    <col min="4" max="4" width="17.140625" style="1" customWidth="1"/>
    <col min="5" max="5" width="8.57421875" style="1" customWidth="1"/>
    <col min="6" max="6" width="17.28125" style="1" customWidth="1"/>
    <col min="7" max="7" width="8.57421875" style="1" customWidth="1"/>
    <col min="8" max="16384" width="9.00390625" style="1" customWidth="1"/>
  </cols>
  <sheetData>
    <row r="2" ht="14.25">
      <c r="A2" s="2" t="s">
        <v>143</v>
      </c>
    </row>
    <row r="3" ht="14.25">
      <c r="A3" s="2" t="s">
        <v>144</v>
      </c>
    </row>
    <row r="5" spans="1:7" ht="15">
      <c r="A5" s="125" t="s">
        <v>65</v>
      </c>
      <c r="B5" s="125"/>
      <c r="C5" s="125"/>
      <c r="D5" s="125"/>
      <c r="E5" s="125"/>
      <c r="F5" s="125"/>
      <c r="G5" s="125"/>
    </row>
    <row r="6" spans="1:7" ht="12.75">
      <c r="A6" s="132" t="s">
        <v>151</v>
      </c>
      <c r="B6" s="132"/>
      <c r="C6" s="132"/>
      <c r="D6" s="132"/>
      <c r="E6" s="132"/>
      <c r="F6" s="132"/>
      <c r="G6" s="132"/>
    </row>
    <row r="7" spans="1:7" s="14" customFormat="1" ht="33" customHeight="1">
      <c r="A7" s="10" t="s">
        <v>66</v>
      </c>
      <c r="B7" s="11" t="s">
        <v>112</v>
      </c>
      <c r="C7" s="11" t="s">
        <v>17</v>
      </c>
      <c r="D7" s="11" t="s">
        <v>113</v>
      </c>
      <c r="E7" s="11" t="s">
        <v>17</v>
      </c>
      <c r="F7" s="11" t="s">
        <v>18</v>
      </c>
      <c r="G7" s="11" t="s">
        <v>17</v>
      </c>
    </row>
    <row r="8" spans="1:7" s="25" customFormat="1" ht="19.5" customHeight="1">
      <c r="A8" s="111" t="s">
        <v>67</v>
      </c>
      <c r="B8" s="112"/>
      <c r="C8" s="112"/>
      <c r="D8" s="112"/>
      <c r="E8" s="112"/>
      <c r="F8" s="112"/>
      <c r="G8" s="112"/>
    </row>
    <row r="9" spans="1:7" s="25" customFormat="1" ht="19.5" customHeight="1">
      <c r="A9" s="87" t="s">
        <v>114</v>
      </c>
      <c r="B9" s="86">
        <v>6904000</v>
      </c>
      <c r="C9" s="13">
        <f>(B9*100)/$F9</f>
        <v>100</v>
      </c>
      <c r="D9" s="13">
        <v>0</v>
      </c>
      <c r="E9" s="13">
        <f>(D9*100)/$F9</f>
        <v>0</v>
      </c>
      <c r="F9" s="13">
        <v>6904000</v>
      </c>
      <c r="G9" s="13">
        <v>100</v>
      </c>
    </row>
    <row r="10" spans="1:7" ht="15.75" customHeight="1">
      <c r="A10" s="113" t="s">
        <v>68</v>
      </c>
      <c r="B10" s="114"/>
      <c r="C10" s="112"/>
      <c r="D10" s="114"/>
      <c r="E10" s="112"/>
      <c r="F10" s="114"/>
      <c r="G10" s="112"/>
    </row>
    <row r="11" spans="1:7" ht="15.75" customHeight="1">
      <c r="A11" s="75" t="s">
        <v>115</v>
      </c>
      <c r="B11" s="26">
        <v>3615000</v>
      </c>
      <c r="C11" s="13">
        <f aca="true" t="shared" si="0" ref="C11:C17">(B11*100)/$F11</f>
        <v>100</v>
      </c>
      <c r="D11" s="26">
        <v>0</v>
      </c>
      <c r="E11" s="13">
        <f aca="true" t="shared" si="1" ref="E11:E17">(D11*100)/$F11</f>
        <v>0</v>
      </c>
      <c r="F11" s="26">
        <f>B11+D11</f>
        <v>3615000</v>
      </c>
      <c r="G11" s="13">
        <v>100</v>
      </c>
    </row>
    <row r="12" spans="1:7" ht="15.75" customHeight="1">
      <c r="A12" s="75" t="s">
        <v>116</v>
      </c>
      <c r="B12" s="26">
        <v>1211000</v>
      </c>
      <c r="C12" s="13">
        <f t="shared" si="0"/>
        <v>100</v>
      </c>
      <c r="D12" s="26">
        <v>0</v>
      </c>
      <c r="E12" s="13">
        <f t="shared" si="1"/>
        <v>0</v>
      </c>
      <c r="F12" s="26">
        <f>B12+D12</f>
        <v>1211000</v>
      </c>
      <c r="G12" s="13">
        <v>100</v>
      </c>
    </row>
    <row r="13" spans="1:7" ht="15.75" customHeight="1">
      <c r="A13" s="75" t="s">
        <v>117</v>
      </c>
      <c r="B13" s="26">
        <v>5018000</v>
      </c>
      <c r="C13" s="13">
        <f t="shared" si="0"/>
        <v>100</v>
      </c>
      <c r="D13" s="26">
        <v>0</v>
      </c>
      <c r="E13" s="13">
        <f t="shared" si="1"/>
        <v>0</v>
      </c>
      <c r="F13" s="26">
        <f aca="true" t="shared" si="2" ref="F13:F37">B13+D13</f>
        <v>5018000</v>
      </c>
      <c r="G13" s="13">
        <v>100</v>
      </c>
    </row>
    <row r="14" spans="1:7" ht="15.75" customHeight="1">
      <c r="A14" s="85" t="s">
        <v>140</v>
      </c>
      <c r="B14" s="26">
        <v>1405800</v>
      </c>
      <c r="C14" s="16">
        <f t="shared" si="0"/>
        <v>6.905225558176083</v>
      </c>
      <c r="D14" s="26">
        <v>18952695</v>
      </c>
      <c r="E14" s="16">
        <f t="shared" si="1"/>
        <v>93.09477444182392</v>
      </c>
      <c r="F14" s="26">
        <f t="shared" si="2"/>
        <v>20358495</v>
      </c>
      <c r="G14" s="16">
        <v>100</v>
      </c>
    </row>
    <row r="15" spans="1:7" ht="15.75" customHeight="1">
      <c r="A15" s="75" t="s">
        <v>118</v>
      </c>
      <c r="B15" s="26">
        <v>7453705</v>
      </c>
      <c r="C15" s="16">
        <f t="shared" si="0"/>
        <v>99.59912904102981</v>
      </c>
      <c r="D15" s="26">
        <v>30000</v>
      </c>
      <c r="E15" s="16">
        <f t="shared" si="1"/>
        <v>0.4008709589701892</v>
      </c>
      <c r="F15" s="26">
        <f t="shared" si="2"/>
        <v>7483705</v>
      </c>
      <c r="G15" s="16">
        <v>100</v>
      </c>
    </row>
    <row r="16" spans="1:7" ht="15.75" customHeight="1">
      <c r="A16" s="75" t="s">
        <v>119</v>
      </c>
      <c r="B16" s="26">
        <v>750000</v>
      </c>
      <c r="C16" s="16">
        <f t="shared" si="0"/>
        <v>100</v>
      </c>
      <c r="D16" s="26">
        <v>0</v>
      </c>
      <c r="E16" s="16">
        <f t="shared" si="1"/>
        <v>0</v>
      </c>
      <c r="F16" s="26">
        <f t="shared" si="2"/>
        <v>750000</v>
      </c>
      <c r="G16" s="16">
        <v>100</v>
      </c>
    </row>
    <row r="17" spans="1:7" ht="15.75" customHeight="1">
      <c r="A17" s="75" t="s">
        <v>120</v>
      </c>
      <c r="B17" s="26">
        <v>342000</v>
      </c>
      <c r="C17" s="16">
        <f t="shared" si="0"/>
        <v>100</v>
      </c>
      <c r="D17" s="26">
        <v>0</v>
      </c>
      <c r="E17" s="16">
        <f t="shared" si="1"/>
        <v>0</v>
      </c>
      <c r="F17" s="26">
        <f t="shared" si="2"/>
        <v>342000</v>
      </c>
      <c r="G17" s="16">
        <v>100</v>
      </c>
    </row>
    <row r="18" spans="1:7" ht="15.75" customHeight="1">
      <c r="A18" s="75" t="s">
        <v>121</v>
      </c>
      <c r="B18" s="26">
        <v>6921000</v>
      </c>
      <c r="C18" s="16">
        <f aca="true" t="shared" si="3" ref="C18:C35">(B18*100)/$F18</f>
        <v>99.84131563762261</v>
      </c>
      <c r="D18" s="26">
        <v>11000</v>
      </c>
      <c r="E18" s="16">
        <f aca="true" t="shared" si="4" ref="E18:E37">(D18*100)/$F18</f>
        <v>0.15868436237738026</v>
      </c>
      <c r="F18" s="26">
        <f t="shared" si="2"/>
        <v>6932000</v>
      </c>
      <c r="G18" s="16">
        <v>100</v>
      </c>
    </row>
    <row r="19" spans="1:7" ht="15.75" customHeight="1">
      <c r="A19" s="75" t="s">
        <v>122</v>
      </c>
      <c r="B19" s="26">
        <v>3745000</v>
      </c>
      <c r="C19" s="16">
        <f t="shared" si="3"/>
        <v>100</v>
      </c>
      <c r="D19" s="26">
        <v>0</v>
      </c>
      <c r="E19" s="16">
        <f t="shared" si="4"/>
        <v>0</v>
      </c>
      <c r="F19" s="26">
        <f t="shared" si="2"/>
        <v>3745000</v>
      </c>
      <c r="G19" s="16">
        <v>100</v>
      </c>
    </row>
    <row r="20" spans="1:7" s="93" customFormat="1" ht="15.75" customHeight="1">
      <c r="A20" s="76" t="s">
        <v>123</v>
      </c>
      <c r="B20" s="90"/>
      <c r="C20" s="91"/>
      <c r="D20" s="92"/>
      <c r="E20" s="91"/>
      <c r="F20" s="92">
        <f t="shared" si="2"/>
        <v>0</v>
      </c>
      <c r="G20" s="91"/>
    </row>
    <row r="21" spans="1:7" ht="15.75" customHeight="1">
      <c r="A21" s="85" t="s">
        <v>134</v>
      </c>
      <c r="B21" s="26">
        <v>11409909</v>
      </c>
      <c r="C21" s="16">
        <f t="shared" si="3"/>
        <v>24.48262921073468</v>
      </c>
      <c r="D21" s="26">
        <v>35194191</v>
      </c>
      <c r="E21" s="16">
        <f t="shared" si="4"/>
        <v>75.51737078926533</v>
      </c>
      <c r="F21" s="26">
        <f t="shared" si="2"/>
        <v>46604100</v>
      </c>
      <c r="G21" s="16">
        <v>100</v>
      </c>
    </row>
    <row r="22" spans="1:7" ht="15.75" customHeight="1">
      <c r="A22" s="75" t="s">
        <v>124</v>
      </c>
      <c r="B22" s="26">
        <v>2944000</v>
      </c>
      <c r="C22" s="16">
        <f t="shared" si="3"/>
        <v>100</v>
      </c>
      <c r="D22" s="26">
        <v>0</v>
      </c>
      <c r="E22" s="16">
        <f t="shared" si="4"/>
        <v>0</v>
      </c>
      <c r="F22" s="26">
        <f t="shared" si="2"/>
        <v>2944000</v>
      </c>
      <c r="G22" s="16">
        <v>100</v>
      </c>
    </row>
    <row r="23" spans="1:7" ht="15.75" customHeight="1">
      <c r="A23" s="75" t="s">
        <v>125</v>
      </c>
      <c r="B23" s="26">
        <v>1536000</v>
      </c>
      <c r="C23" s="16">
        <f t="shared" si="3"/>
        <v>100</v>
      </c>
      <c r="D23" s="26">
        <v>0</v>
      </c>
      <c r="E23" s="16">
        <f t="shared" si="4"/>
        <v>0</v>
      </c>
      <c r="F23" s="26">
        <f t="shared" si="2"/>
        <v>1536000</v>
      </c>
      <c r="G23" s="16">
        <v>100</v>
      </c>
    </row>
    <row r="24" spans="1:7" s="93" customFormat="1" ht="15.75" customHeight="1">
      <c r="A24" s="76" t="s">
        <v>126</v>
      </c>
      <c r="B24" s="92">
        <v>0</v>
      </c>
      <c r="C24" s="91">
        <v>0</v>
      </c>
      <c r="D24" s="92">
        <v>0</v>
      </c>
      <c r="E24" s="91">
        <v>0</v>
      </c>
      <c r="F24" s="92">
        <f t="shared" si="2"/>
        <v>0</v>
      </c>
      <c r="G24" s="91"/>
    </row>
    <row r="25" spans="1:7" ht="15.75" customHeight="1">
      <c r="A25" s="85" t="s">
        <v>135</v>
      </c>
      <c r="B25" s="26">
        <v>2136000</v>
      </c>
      <c r="C25" s="16">
        <f t="shared" si="3"/>
        <v>83.4049199531433</v>
      </c>
      <c r="D25" s="26">
        <v>425000</v>
      </c>
      <c r="E25" s="16">
        <f t="shared" si="4"/>
        <v>16.595080046856697</v>
      </c>
      <c r="F25" s="26">
        <f t="shared" si="2"/>
        <v>2561000</v>
      </c>
      <c r="G25" s="16">
        <v>100</v>
      </c>
    </row>
    <row r="26" spans="1:7" ht="15.75" customHeight="1">
      <c r="A26" s="85" t="s">
        <v>136</v>
      </c>
      <c r="B26" s="26">
        <v>244400</v>
      </c>
      <c r="C26" s="16">
        <f t="shared" si="3"/>
        <v>90.61920652576937</v>
      </c>
      <c r="D26" s="26">
        <v>25300</v>
      </c>
      <c r="E26" s="16">
        <f t="shared" si="4"/>
        <v>9.380793474230627</v>
      </c>
      <c r="F26" s="26">
        <f t="shared" si="2"/>
        <v>269700</v>
      </c>
      <c r="G26" s="16">
        <v>100</v>
      </c>
    </row>
    <row r="27" spans="1:7" ht="15.75" customHeight="1">
      <c r="A27" s="85" t="s">
        <v>137</v>
      </c>
      <c r="B27" s="26">
        <v>31800</v>
      </c>
      <c r="C27" s="16">
        <f t="shared" si="3"/>
        <v>96.36363636363636</v>
      </c>
      <c r="D27" s="26">
        <v>1200</v>
      </c>
      <c r="E27" s="16">
        <f t="shared" si="4"/>
        <v>3.6363636363636362</v>
      </c>
      <c r="F27" s="26">
        <f t="shared" si="2"/>
        <v>33000</v>
      </c>
      <c r="G27" s="16">
        <v>100</v>
      </c>
    </row>
    <row r="28" spans="1:7" ht="15.75" customHeight="1">
      <c r="A28" s="75" t="s">
        <v>127</v>
      </c>
      <c r="B28" s="26">
        <v>8187000</v>
      </c>
      <c r="C28" s="16">
        <f t="shared" si="3"/>
        <v>99.63490324936109</v>
      </c>
      <c r="D28" s="26">
        <v>30000</v>
      </c>
      <c r="E28" s="16">
        <f t="shared" si="4"/>
        <v>0.36509675063891933</v>
      </c>
      <c r="F28" s="26">
        <f t="shared" si="2"/>
        <v>8217000</v>
      </c>
      <c r="G28" s="16">
        <v>100</v>
      </c>
    </row>
    <row r="29" spans="1:7" ht="15.75" customHeight="1">
      <c r="A29" s="76" t="s">
        <v>128</v>
      </c>
      <c r="B29" s="26">
        <v>5047000</v>
      </c>
      <c r="C29" s="16">
        <f t="shared" si="3"/>
        <v>100</v>
      </c>
      <c r="D29" s="26">
        <v>0</v>
      </c>
      <c r="E29" s="16">
        <f t="shared" si="4"/>
        <v>0</v>
      </c>
      <c r="F29" s="26">
        <f t="shared" si="2"/>
        <v>5047000</v>
      </c>
      <c r="G29" s="16">
        <v>100</v>
      </c>
    </row>
    <row r="30" spans="1:7" ht="15.75" customHeight="1">
      <c r="A30" s="75" t="s">
        <v>129</v>
      </c>
      <c r="B30" s="26">
        <v>3753000</v>
      </c>
      <c r="C30" s="16">
        <f t="shared" si="3"/>
        <v>52.357700892857146</v>
      </c>
      <c r="D30" s="26">
        <v>3415000</v>
      </c>
      <c r="E30" s="16">
        <f t="shared" si="4"/>
        <v>47.642299107142854</v>
      </c>
      <c r="F30" s="26">
        <f t="shared" si="2"/>
        <v>7168000</v>
      </c>
      <c r="G30" s="16">
        <v>100</v>
      </c>
    </row>
    <row r="31" spans="1:9" ht="15.75" customHeight="1">
      <c r="A31" s="85" t="s">
        <v>138</v>
      </c>
      <c r="B31" s="26">
        <v>275000</v>
      </c>
      <c r="C31" s="16">
        <f t="shared" si="3"/>
        <v>100</v>
      </c>
      <c r="D31" s="26">
        <v>0</v>
      </c>
      <c r="E31" s="16">
        <f t="shared" si="4"/>
        <v>0</v>
      </c>
      <c r="F31" s="26">
        <f t="shared" si="2"/>
        <v>275000</v>
      </c>
      <c r="G31" s="16">
        <v>100</v>
      </c>
      <c r="I31" s="65"/>
    </row>
    <row r="32" spans="1:7" ht="15.75" customHeight="1">
      <c r="A32" s="85" t="s">
        <v>139</v>
      </c>
      <c r="B32" s="26">
        <v>100000</v>
      </c>
      <c r="C32" s="16">
        <f t="shared" si="3"/>
        <v>16.666666666666668</v>
      </c>
      <c r="D32" s="26">
        <v>500000</v>
      </c>
      <c r="E32" s="16">
        <f t="shared" si="4"/>
        <v>83.33333333333333</v>
      </c>
      <c r="F32" s="26">
        <f t="shared" si="2"/>
        <v>600000</v>
      </c>
      <c r="G32" s="16">
        <v>100</v>
      </c>
    </row>
    <row r="33" spans="1:7" ht="15.75" customHeight="1">
      <c r="A33" s="75" t="s">
        <v>130</v>
      </c>
      <c r="B33" s="26">
        <v>1496000</v>
      </c>
      <c r="C33" s="16">
        <f t="shared" si="3"/>
        <v>100</v>
      </c>
      <c r="D33" s="26">
        <v>0</v>
      </c>
      <c r="E33" s="16">
        <f t="shared" si="4"/>
        <v>0</v>
      </c>
      <c r="F33" s="26">
        <f t="shared" si="2"/>
        <v>1496000</v>
      </c>
      <c r="G33" s="16">
        <v>100</v>
      </c>
    </row>
    <row r="34" spans="1:7" ht="15.75" customHeight="1">
      <c r="A34" s="75" t="s">
        <v>131</v>
      </c>
      <c r="B34" s="26">
        <v>3138000</v>
      </c>
      <c r="C34" s="16">
        <f t="shared" si="3"/>
        <v>98.43161856963613</v>
      </c>
      <c r="D34" s="26">
        <v>50000</v>
      </c>
      <c r="E34" s="16">
        <f t="shared" si="4"/>
        <v>1.5683814303638646</v>
      </c>
      <c r="F34" s="26">
        <f t="shared" si="2"/>
        <v>3188000</v>
      </c>
      <c r="G34" s="16">
        <v>100</v>
      </c>
    </row>
    <row r="35" spans="1:7" ht="15.75" customHeight="1">
      <c r="A35" s="75" t="s">
        <v>132</v>
      </c>
      <c r="B35" s="26">
        <v>5854808</v>
      </c>
      <c r="C35" s="82">
        <f t="shared" si="3"/>
        <v>14.07338108744772</v>
      </c>
      <c r="D35" s="26">
        <v>35747192</v>
      </c>
      <c r="E35" s="16">
        <f t="shared" si="4"/>
        <v>85.92661891255229</v>
      </c>
      <c r="F35" s="26">
        <f t="shared" si="2"/>
        <v>41602000</v>
      </c>
      <c r="G35" s="16">
        <v>100</v>
      </c>
    </row>
    <row r="36" spans="1:7" ht="15.75" customHeight="1">
      <c r="A36" s="83" t="s">
        <v>133</v>
      </c>
      <c r="B36" s="84">
        <v>100000</v>
      </c>
      <c r="C36" s="79">
        <f>(B36*100)/$F36</f>
        <v>100</v>
      </c>
      <c r="D36" s="80">
        <v>0</v>
      </c>
      <c r="E36" s="81">
        <f t="shared" si="4"/>
        <v>0</v>
      </c>
      <c r="F36" s="26">
        <f t="shared" si="2"/>
        <v>100000</v>
      </c>
      <c r="G36" s="81">
        <v>100</v>
      </c>
    </row>
    <row r="37" spans="1:7" ht="15.75" customHeight="1">
      <c r="A37" s="28" t="s">
        <v>30</v>
      </c>
      <c r="B37" s="27">
        <f>SUM(B9:B36)</f>
        <v>83618422</v>
      </c>
      <c r="C37" s="77">
        <f>(B37*100)/$F37</f>
        <v>46.97664157303371</v>
      </c>
      <c r="D37" s="27">
        <f>SUM(D7:D36)</f>
        <v>94381578</v>
      </c>
      <c r="E37" s="88">
        <f t="shared" si="4"/>
        <v>53.02335842696629</v>
      </c>
      <c r="F37" s="89">
        <f t="shared" si="2"/>
        <v>178000000</v>
      </c>
      <c r="G37" s="78">
        <v>100</v>
      </c>
    </row>
    <row r="38" ht="12.75">
      <c r="F38" s="29"/>
    </row>
    <row r="39" ht="12.75">
      <c r="F39" s="29"/>
    </row>
  </sheetData>
  <sheetProtection/>
  <mergeCells count="2">
    <mergeCell ref="A5:G5"/>
    <mergeCell ref="A6:G6"/>
  </mergeCells>
  <printOptions horizontalCentered="1" verticalCentered="1"/>
  <pageMargins left="0.7875" right="0.39375" top="0.39375" bottom="0.39375" header="0.5118055555555556" footer="0.5118055555555556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4">
      <selection activeCell="B15" sqref="B15"/>
    </sheetView>
  </sheetViews>
  <sheetFormatPr defaultColWidth="11.7109375" defaultRowHeight="12.75"/>
  <cols>
    <col min="1" max="1" width="41.140625" style="0" customWidth="1"/>
    <col min="2" max="2" width="22.421875" style="0" customWidth="1"/>
    <col min="3" max="3" width="39.57421875" style="0" customWidth="1"/>
    <col min="4" max="4" width="23.28125" style="0" customWidth="1"/>
  </cols>
  <sheetData>
    <row r="2" ht="14.25">
      <c r="A2" s="2" t="s">
        <v>69</v>
      </c>
    </row>
    <row r="3" ht="14.25">
      <c r="A3" s="2" t="s">
        <v>70</v>
      </c>
    </row>
    <row r="5" spans="1:4" ht="15.75">
      <c r="A5" s="133" t="s">
        <v>110</v>
      </c>
      <c r="B5" s="133"/>
      <c r="C5" s="133"/>
      <c r="D5" s="133"/>
    </row>
    <row r="7" spans="1:4" ht="13.5" thickBot="1">
      <c r="A7" s="134" t="s">
        <v>150</v>
      </c>
      <c r="B7" s="115"/>
      <c r="C7" s="115"/>
      <c r="D7" s="135"/>
    </row>
    <row r="8" spans="1:4" ht="19.5" customHeight="1" thickBot="1">
      <c r="A8" s="136"/>
      <c r="B8" s="137"/>
      <c r="C8" s="137"/>
      <c r="D8" s="138"/>
    </row>
    <row r="9" spans="1:4" ht="28.5" customHeight="1" thickBot="1">
      <c r="A9" s="30" t="s">
        <v>71</v>
      </c>
      <c r="B9" s="31" t="s">
        <v>72</v>
      </c>
      <c r="C9" s="32" t="s">
        <v>73</v>
      </c>
      <c r="D9" s="31" t="s">
        <v>72</v>
      </c>
    </row>
    <row r="10" spans="1:4" ht="27.75" customHeight="1">
      <c r="A10" s="33" t="s">
        <v>74</v>
      </c>
      <c r="B10" s="34">
        <v>178000000</v>
      </c>
      <c r="C10" s="35" t="s">
        <v>74</v>
      </c>
      <c r="D10" s="37">
        <f>B10</f>
        <v>178000000</v>
      </c>
    </row>
    <row r="11" spans="1:4" ht="27.75" customHeight="1">
      <c r="A11" s="36" t="s">
        <v>75</v>
      </c>
      <c r="B11" s="37">
        <v>169449274</v>
      </c>
      <c r="C11" s="38" t="s">
        <v>76</v>
      </c>
      <c r="D11" s="37">
        <f>B11</f>
        <v>169449274</v>
      </c>
    </row>
    <row r="12" spans="1:4" ht="27.75" customHeight="1">
      <c r="A12" s="39" t="s">
        <v>77</v>
      </c>
      <c r="B12" s="37">
        <v>178000000</v>
      </c>
      <c r="C12" s="40" t="s">
        <v>78</v>
      </c>
      <c r="D12" s="37">
        <f>B12</f>
        <v>178000000</v>
      </c>
    </row>
    <row r="13" spans="1:4" ht="27.75" customHeight="1">
      <c r="A13" s="36" t="s">
        <v>79</v>
      </c>
      <c r="B13" s="37">
        <v>177869200</v>
      </c>
      <c r="C13" s="38" t="s">
        <v>80</v>
      </c>
      <c r="D13" s="37">
        <f>B13</f>
        <v>177869200</v>
      </c>
    </row>
    <row r="14" spans="1:4" ht="27.75" customHeight="1">
      <c r="A14" s="41" t="s">
        <v>81</v>
      </c>
      <c r="B14" s="37">
        <f>B11-B13</f>
        <v>-8419926</v>
      </c>
      <c r="C14" s="42" t="s">
        <v>81</v>
      </c>
      <c r="D14" s="37">
        <f>D11-D13</f>
        <v>-8419926</v>
      </c>
    </row>
    <row r="15" spans="1:4" ht="27.75" customHeight="1">
      <c r="A15" s="41" t="s">
        <v>82</v>
      </c>
      <c r="B15" s="37">
        <v>90050</v>
      </c>
      <c r="C15" s="42" t="s">
        <v>83</v>
      </c>
      <c r="D15" s="37">
        <f>B15</f>
        <v>90050</v>
      </c>
    </row>
    <row r="16" spans="1:4" ht="27.75" customHeight="1">
      <c r="A16" s="41" t="s">
        <v>84</v>
      </c>
      <c r="B16" s="37">
        <v>100400</v>
      </c>
      <c r="C16" s="42" t="s">
        <v>84</v>
      </c>
      <c r="D16" s="37">
        <f>B16</f>
        <v>100400</v>
      </c>
    </row>
    <row r="17" spans="1:4" ht="27.75" customHeight="1" thickBot="1">
      <c r="A17" s="43" t="s">
        <v>85</v>
      </c>
      <c r="B17" s="44">
        <v>-12000000</v>
      </c>
      <c r="C17" s="45" t="s">
        <v>85</v>
      </c>
      <c r="D17" s="44">
        <f>B17</f>
        <v>-12000000</v>
      </c>
    </row>
  </sheetData>
  <sheetProtection/>
  <mergeCells count="2">
    <mergeCell ref="A5:D5"/>
    <mergeCell ref="A7:D8"/>
  </mergeCells>
  <printOptions/>
  <pageMargins left="0.7875" right="0.7875" top="0.7875" bottom="0.7875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D14" sqref="D14"/>
    </sheetView>
  </sheetViews>
  <sheetFormatPr defaultColWidth="11.7109375" defaultRowHeight="12.75"/>
  <cols>
    <col min="1" max="1" width="39.57421875" style="0" customWidth="1"/>
    <col min="2" max="2" width="15.7109375" style="0" customWidth="1"/>
    <col min="3" max="3" width="10.8515625" style="0" customWidth="1"/>
    <col min="4" max="4" width="20.7109375" style="0" customWidth="1"/>
  </cols>
  <sheetData>
    <row r="2" ht="14.25">
      <c r="A2" s="46" t="s">
        <v>86</v>
      </c>
    </row>
    <row r="3" ht="12.75">
      <c r="A3" t="s">
        <v>87</v>
      </c>
    </row>
    <row r="4" spans="4:5" ht="12.75">
      <c r="D4" s="47"/>
      <c r="E4" s="48"/>
    </row>
    <row r="5" spans="4:5" ht="12.75">
      <c r="D5" s="47"/>
      <c r="E5" s="48"/>
    </row>
    <row r="6" spans="1:5" ht="15.75">
      <c r="A6" s="141" t="s">
        <v>88</v>
      </c>
      <c r="B6" s="141"/>
      <c r="C6" s="141"/>
      <c r="D6" s="141"/>
      <c r="E6" s="48"/>
    </row>
    <row r="7" spans="1:5" ht="15">
      <c r="A7" s="49"/>
      <c r="B7" s="49"/>
      <c r="C7" s="49"/>
      <c r="D7" s="47"/>
      <c r="E7" s="48"/>
    </row>
    <row r="8" spans="1:4" ht="31.5" customHeight="1">
      <c r="A8" s="139" t="s">
        <v>148</v>
      </c>
      <c r="B8" s="139"/>
      <c r="C8" s="139"/>
      <c r="D8" s="139"/>
    </row>
    <row r="9" spans="1:3" ht="15">
      <c r="A9" s="49"/>
      <c r="B9" s="49"/>
      <c r="C9" s="49"/>
    </row>
    <row r="10" spans="1:3" ht="15">
      <c r="A10" s="49"/>
      <c r="B10" s="49"/>
      <c r="C10" s="49"/>
    </row>
    <row r="11" spans="1:4" ht="21" customHeight="1">
      <c r="A11" s="50" t="s">
        <v>89</v>
      </c>
      <c r="B11" s="50"/>
      <c r="C11" s="50"/>
      <c r="D11" s="50">
        <v>2015</v>
      </c>
    </row>
    <row r="12" spans="1:4" ht="15">
      <c r="A12" s="49"/>
      <c r="B12" s="49"/>
      <c r="C12" s="49"/>
      <c r="D12" s="49"/>
    </row>
    <row r="13" spans="1:4" ht="15.75">
      <c r="A13" s="51" t="s">
        <v>149</v>
      </c>
      <c r="B13" s="49"/>
      <c r="C13" s="52"/>
      <c r="D13" s="52">
        <v>134496261.67</v>
      </c>
    </row>
    <row r="14" spans="1:4" ht="15">
      <c r="A14" s="49"/>
      <c r="B14" s="49"/>
      <c r="C14" s="52"/>
      <c r="D14" s="52"/>
    </row>
    <row r="15" spans="1:4" ht="15.75">
      <c r="A15" s="51" t="s">
        <v>90</v>
      </c>
      <c r="B15" s="49"/>
      <c r="C15" s="52"/>
      <c r="D15" s="52">
        <v>178000000</v>
      </c>
    </row>
    <row r="16" spans="1:4" ht="15">
      <c r="A16" s="49"/>
      <c r="B16" s="49"/>
      <c r="C16" s="52"/>
      <c r="D16" s="52"/>
    </row>
    <row r="17" spans="1:4" ht="15.75">
      <c r="A17" s="51" t="s">
        <v>91</v>
      </c>
      <c r="B17" s="49"/>
      <c r="C17" s="52"/>
      <c r="D17" s="54">
        <f>D13+D15</f>
        <v>312496261.66999996</v>
      </c>
    </row>
    <row r="18" spans="1:4" ht="15">
      <c r="A18" s="49"/>
      <c r="B18" s="49"/>
      <c r="C18" s="52"/>
      <c r="D18" s="52"/>
    </row>
    <row r="19" spans="1:4" ht="15.75">
      <c r="A19" s="51" t="s">
        <v>109</v>
      </c>
      <c r="B19" s="49"/>
      <c r="C19" s="52"/>
      <c r="D19" s="52">
        <v>498400</v>
      </c>
    </row>
    <row r="20" spans="1:4" ht="15">
      <c r="A20" s="49"/>
      <c r="B20" s="49"/>
      <c r="C20" s="52"/>
      <c r="D20" s="52"/>
    </row>
    <row r="21" spans="1:4" ht="15.75">
      <c r="A21" s="51" t="s">
        <v>92</v>
      </c>
      <c r="B21" s="49"/>
      <c r="C21" s="52"/>
      <c r="D21" s="52">
        <v>498400</v>
      </c>
    </row>
    <row r="22" spans="1:4" ht="15">
      <c r="A22" s="49"/>
      <c r="B22" s="49"/>
      <c r="C22" s="52"/>
      <c r="D22" s="52"/>
    </row>
    <row r="23" spans="1:4" ht="15.75">
      <c r="A23" s="51" t="s">
        <v>93</v>
      </c>
      <c r="B23" s="51"/>
      <c r="C23" s="53"/>
      <c r="D23" s="53">
        <f>D21/D15</f>
        <v>0.0028</v>
      </c>
    </row>
    <row r="24" spans="1:4" ht="15.75">
      <c r="A24" s="51"/>
      <c r="B24" s="51"/>
      <c r="C24" s="54"/>
      <c r="D24" s="54"/>
    </row>
    <row r="25" spans="1:4" ht="15.75">
      <c r="A25" s="51" t="s">
        <v>94</v>
      </c>
      <c r="B25" s="51"/>
      <c r="C25" s="53"/>
      <c r="D25" s="53">
        <f>D21/D17</f>
        <v>0.0015948990792290397</v>
      </c>
    </row>
    <row r="26" spans="1:4" ht="15">
      <c r="A26" s="49"/>
      <c r="B26" s="49"/>
      <c r="C26" s="49"/>
      <c r="D26" s="49"/>
    </row>
    <row r="27" spans="1:4" ht="15">
      <c r="A27" s="49"/>
      <c r="B27" s="49"/>
      <c r="C27" s="49"/>
      <c r="D27" s="49"/>
    </row>
    <row r="28" spans="1:4" ht="57" customHeight="1">
      <c r="A28" s="140" t="s">
        <v>95</v>
      </c>
      <c r="B28" s="140"/>
      <c r="C28" s="140"/>
      <c r="D28" s="140"/>
    </row>
  </sheetData>
  <sheetProtection/>
  <mergeCells count="3">
    <mergeCell ref="A8:D8"/>
    <mergeCell ref="A28:D28"/>
    <mergeCell ref="A6:D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9">
      <selection activeCell="I22" sqref="I22"/>
    </sheetView>
  </sheetViews>
  <sheetFormatPr defaultColWidth="9.00390625" defaultRowHeight="12.75"/>
  <cols>
    <col min="1" max="1" width="43.42187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9.7109375" style="1" customWidth="1"/>
    <col min="7" max="8" width="9.00390625" style="1" customWidth="1"/>
    <col min="9" max="9" width="22.42187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42"/>
      <c r="B7" s="142"/>
      <c r="C7" s="142"/>
      <c r="D7" s="142"/>
      <c r="E7" s="142"/>
      <c r="F7" s="142"/>
      <c r="G7" s="142"/>
    </row>
    <row r="8" spans="1:7" ht="15">
      <c r="A8" s="55"/>
      <c r="B8" s="55"/>
      <c r="C8" s="55"/>
      <c r="D8" s="55"/>
      <c r="E8" s="55"/>
      <c r="F8" s="55"/>
      <c r="G8" s="55"/>
    </row>
    <row r="9" spans="1:7" ht="12.75">
      <c r="A9" s="128" t="s">
        <v>96</v>
      </c>
      <c r="B9" s="128"/>
      <c r="C9" s="128"/>
      <c r="D9" s="128"/>
      <c r="E9" s="128"/>
      <c r="F9" s="128"/>
      <c r="G9" s="128"/>
    </row>
    <row r="10" spans="1:7" ht="12.75">
      <c r="A10" s="128" t="s">
        <v>152</v>
      </c>
      <c r="B10" s="128"/>
      <c r="C10" s="128"/>
      <c r="D10" s="128"/>
      <c r="E10" s="128"/>
      <c r="F10" s="128"/>
      <c r="G10" s="128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20">
        <v>1</v>
      </c>
      <c r="B12" s="120"/>
      <c r="C12" s="120"/>
      <c r="D12" s="120"/>
      <c r="E12" s="120"/>
      <c r="F12" s="120"/>
      <c r="G12" s="120"/>
    </row>
    <row r="13" spans="1:7" ht="44.25" customHeight="1">
      <c r="A13" s="10" t="s">
        <v>16</v>
      </c>
      <c r="B13" s="11" t="s">
        <v>112</v>
      </c>
      <c r="C13" s="11" t="s">
        <v>17</v>
      </c>
      <c r="D13" s="11" t="s">
        <v>113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97</v>
      </c>
      <c r="B14" s="13">
        <f>B15+B16+B17</f>
        <v>68390513</v>
      </c>
      <c r="C14" s="13">
        <f aca="true" t="shared" si="0" ref="C14:C22">(B14*100)/$F14</f>
        <v>63.22286270956514</v>
      </c>
      <c r="D14" s="13">
        <f>D15+D16</f>
        <v>39783192</v>
      </c>
      <c r="E14" s="13">
        <f aca="true" t="shared" si="1" ref="E14:E22">(D14*100)/$F14</f>
        <v>36.77713729043486</v>
      </c>
      <c r="F14" s="13">
        <f aca="true" t="shared" si="2" ref="F14:F22">B14+D14</f>
        <v>108173705</v>
      </c>
      <c r="G14" s="13">
        <v>100</v>
      </c>
    </row>
    <row r="15" spans="1:9" s="14" customFormat="1" ht="24" customHeight="1">
      <c r="A15" s="12" t="s">
        <v>98</v>
      </c>
      <c r="B15" s="16">
        <v>65373944</v>
      </c>
      <c r="C15" s="16">
        <f t="shared" si="0"/>
        <v>64.78323620001629</v>
      </c>
      <c r="D15" s="16">
        <v>35537878</v>
      </c>
      <c r="E15" s="16">
        <f t="shared" si="1"/>
        <v>35.21676379998371</v>
      </c>
      <c r="F15" s="13">
        <f t="shared" si="2"/>
        <v>100911822</v>
      </c>
      <c r="G15" s="13">
        <v>100</v>
      </c>
      <c r="I15" s="66"/>
    </row>
    <row r="16" spans="1:7" s="14" customFormat="1" ht="24" customHeight="1">
      <c r="A16" s="12" t="s">
        <v>99</v>
      </c>
      <c r="B16" s="16">
        <v>2916569</v>
      </c>
      <c r="C16" s="16">
        <f t="shared" si="0"/>
        <v>40.72349408668084</v>
      </c>
      <c r="D16" s="16">
        <v>4245314</v>
      </c>
      <c r="E16" s="16">
        <f t="shared" si="1"/>
        <v>59.27650591331916</v>
      </c>
      <c r="F16" s="13">
        <f t="shared" si="2"/>
        <v>7161883</v>
      </c>
      <c r="G16" s="13">
        <v>100</v>
      </c>
    </row>
    <row r="17" spans="1:7" s="14" customFormat="1" ht="24" customHeight="1">
      <c r="A17" s="12" t="s">
        <v>100</v>
      </c>
      <c r="B17" s="13">
        <v>100000</v>
      </c>
      <c r="C17" s="16">
        <f t="shared" si="0"/>
        <v>100</v>
      </c>
      <c r="D17" s="16">
        <v>0</v>
      </c>
      <c r="E17" s="16">
        <f t="shared" si="1"/>
        <v>0</v>
      </c>
      <c r="F17" s="13">
        <f t="shared" si="2"/>
        <v>100000</v>
      </c>
      <c r="G17" s="13">
        <v>100</v>
      </c>
    </row>
    <row r="18" spans="1:7" s="14" customFormat="1" ht="24" customHeight="1">
      <c r="A18" s="12" t="s">
        <v>101</v>
      </c>
      <c r="B18" s="13">
        <f>B19+B20</f>
        <v>15227909</v>
      </c>
      <c r="C18" s="13">
        <f t="shared" si="0"/>
        <v>21.808272943595245</v>
      </c>
      <c r="D18" s="13">
        <f>D19+D20+D21</f>
        <v>54598386</v>
      </c>
      <c r="E18" s="13">
        <f t="shared" si="1"/>
        <v>78.19172705640476</v>
      </c>
      <c r="F18" s="13">
        <f t="shared" si="2"/>
        <v>69826295</v>
      </c>
      <c r="G18" s="13">
        <v>100</v>
      </c>
    </row>
    <row r="19" spans="1:7" s="14" customFormat="1" ht="24" customHeight="1">
      <c r="A19" s="12" t="s">
        <v>98</v>
      </c>
      <c r="B19" s="16">
        <v>15044699</v>
      </c>
      <c r="C19" s="16">
        <f t="shared" si="0"/>
        <v>24.573306498212204</v>
      </c>
      <c r="D19" s="16">
        <v>46179048</v>
      </c>
      <c r="E19" s="16">
        <f t="shared" si="1"/>
        <v>75.4266935017878</v>
      </c>
      <c r="F19" s="13">
        <f t="shared" si="2"/>
        <v>61223747</v>
      </c>
      <c r="G19" s="13">
        <v>100</v>
      </c>
    </row>
    <row r="20" spans="1:7" s="14" customFormat="1" ht="24" customHeight="1">
      <c r="A20" s="12" t="s">
        <v>99</v>
      </c>
      <c r="B20" s="16">
        <v>183210</v>
      </c>
      <c r="C20" s="16">
        <f t="shared" si="0"/>
        <v>14.990169374759143</v>
      </c>
      <c r="D20" s="16">
        <v>1038991</v>
      </c>
      <c r="E20" s="16">
        <f t="shared" si="1"/>
        <v>85.00983062524085</v>
      </c>
      <c r="F20" s="13">
        <f t="shared" si="2"/>
        <v>1222201</v>
      </c>
      <c r="G20" s="13">
        <v>100</v>
      </c>
    </row>
    <row r="21" spans="1:7" s="14" customFormat="1" ht="24" customHeight="1">
      <c r="A21" s="12" t="s">
        <v>102</v>
      </c>
      <c r="B21" s="16">
        <v>0</v>
      </c>
      <c r="C21" s="16">
        <f t="shared" si="0"/>
        <v>0</v>
      </c>
      <c r="D21" s="13">
        <v>7380347</v>
      </c>
      <c r="E21" s="16">
        <f t="shared" si="1"/>
        <v>100</v>
      </c>
      <c r="F21" s="13">
        <f t="shared" si="2"/>
        <v>7380347</v>
      </c>
      <c r="G21" s="13"/>
    </row>
    <row r="22" spans="1:7" s="14" customFormat="1" ht="24" customHeight="1">
      <c r="A22" s="19" t="s">
        <v>30</v>
      </c>
      <c r="B22" s="20">
        <f>SUM(B14+B18)</f>
        <v>83618422</v>
      </c>
      <c r="C22" s="21">
        <f t="shared" si="0"/>
        <v>46.97664157303371</v>
      </c>
      <c r="D22" s="21">
        <f>SUM(D14+D18)</f>
        <v>94381578</v>
      </c>
      <c r="E22" s="21">
        <f t="shared" si="1"/>
        <v>53.02335842696629</v>
      </c>
      <c r="F22" s="21">
        <f t="shared" si="2"/>
        <v>178000000</v>
      </c>
      <c r="G22" s="21">
        <v>100</v>
      </c>
    </row>
  </sheetData>
  <sheetProtection/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0">
      <selection activeCell="I13" sqref="I13"/>
    </sheetView>
  </sheetViews>
  <sheetFormatPr defaultColWidth="9.00390625" defaultRowHeight="12.75"/>
  <cols>
    <col min="1" max="1" width="55.14062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7.2812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42"/>
      <c r="B7" s="142"/>
      <c r="C7" s="142"/>
      <c r="D7" s="142"/>
      <c r="E7" s="142"/>
      <c r="F7" s="142"/>
      <c r="G7" s="142"/>
    </row>
    <row r="8" spans="1:7" ht="15">
      <c r="A8" s="55"/>
      <c r="B8" s="55"/>
      <c r="C8" s="55"/>
      <c r="D8" s="55"/>
      <c r="E8" s="55"/>
      <c r="F8" s="55"/>
      <c r="G8" s="55"/>
    </row>
    <row r="9" spans="1:7" ht="14.25">
      <c r="A9" s="143" t="s">
        <v>103</v>
      </c>
      <c r="B9" s="143"/>
      <c r="C9" s="143"/>
      <c r="D9" s="143"/>
      <c r="E9" s="143"/>
      <c r="F9" s="143"/>
      <c r="G9" s="143"/>
    </row>
    <row r="10" spans="1:7" ht="14.25">
      <c r="A10" s="143" t="s">
        <v>152</v>
      </c>
      <c r="B10" s="143"/>
      <c r="C10" s="143"/>
      <c r="D10" s="143"/>
      <c r="E10" s="143"/>
      <c r="F10" s="143"/>
      <c r="G10" s="14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20">
        <v>1</v>
      </c>
      <c r="B12" s="120"/>
      <c r="C12" s="120"/>
      <c r="D12" s="120"/>
      <c r="E12" s="120"/>
      <c r="F12" s="120"/>
      <c r="G12" s="120"/>
    </row>
    <row r="13" spans="1:7" ht="44.25" customHeight="1">
      <c r="A13" s="10" t="s">
        <v>16</v>
      </c>
      <c r="B13" s="11" t="s">
        <v>112</v>
      </c>
      <c r="C13" s="11" t="s">
        <v>17</v>
      </c>
      <c r="D13" s="11" t="s">
        <v>113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97</v>
      </c>
      <c r="B14" s="13">
        <f>B15+B16+B17</f>
        <v>83618422</v>
      </c>
      <c r="C14" s="16">
        <f aca="true" t="shared" si="0" ref="C14:C22">(B14*100)/$F14</f>
        <v>58.0061499055929</v>
      </c>
      <c r="D14" s="13">
        <f>D15+D17+D16</f>
        <v>60535986</v>
      </c>
      <c r="E14" s="16">
        <f>(D14*100)/$F14</f>
        <v>41.9938500944071</v>
      </c>
      <c r="F14" s="13">
        <f>B14+D14</f>
        <v>144154408</v>
      </c>
      <c r="G14" s="13">
        <v>100</v>
      </c>
    </row>
    <row r="15" spans="1:9" s="14" customFormat="1" ht="24" customHeight="1">
      <c r="A15" s="12" t="s">
        <v>104</v>
      </c>
      <c r="B15" s="16">
        <v>83618422</v>
      </c>
      <c r="C15" s="16">
        <f t="shared" si="0"/>
        <v>53.282401906406655</v>
      </c>
      <c r="D15" s="16">
        <v>73315986</v>
      </c>
      <c r="E15" s="16">
        <f>(D15*100)/$F15</f>
        <v>46.717598093593345</v>
      </c>
      <c r="F15" s="56">
        <f>B15+D15</f>
        <v>156934408</v>
      </c>
      <c r="G15" s="13">
        <v>100</v>
      </c>
      <c r="I15" s="66"/>
    </row>
    <row r="16" spans="1:7" s="14" customFormat="1" ht="24" customHeight="1">
      <c r="A16" s="12" t="s">
        <v>105</v>
      </c>
      <c r="B16" s="74">
        <v>0</v>
      </c>
      <c r="C16" s="13">
        <f t="shared" si="0"/>
        <v>0</v>
      </c>
      <c r="D16" s="68">
        <v>-16710000</v>
      </c>
      <c r="E16" s="13"/>
      <c r="F16" s="72">
        <f>D16+B16</f>
        <v>-16710000</v>
      </c>
      <c r="G16" s="13">
        <v>100</v>
      </c>
    </row>
    <row r="17" spans="1:9" s="14" customFormat="1" ht="24" customHeight="1">
      <c r="A17" s="12" t="s">
        <v>106</v>
      </c>
      <c r="B17" s="16">
        <v>0</v>
      </c>
      <c r="C17" s="16">
        <f t="shared" si="0"/>
        <v>0</v>
      </c>
      <c r="D17" s="16">
        <v>3930000</v>
      </c>
      <c r="E17" s="16">
        <f aca="true" t="shared" si="1" ref="E17:E22">(D17*100)/$F17</f>
        <v>100</v>
      </c>
      <c r="F17" s="56">
        <f>B17+D17</f>
        <v>3930000</v>
      </c>
      <c r="G17" s="13">
        <v>100</v>
      </c>
      <c r="I17" s="66"/>
    </row>
    <row r="18" spans="1:9" s="14" customFormat="1" ht="24" customHeight="1">
      <c r="A18" s="12" t="s">
        <v>101</v>
      </c>
      <c r="B18" s="13">
        <f>B19+B21</f>
        <v>0</v>
      </c>
      <c r="C18" s="16">
        <f t="shared" si="0"/>
        <v>0</v>
      </c>
      <c r="D18" s="13">
        <f>D19+D21+D20</f>
        <v>33845592</v>
      </c>
      <c r="E18" s="16">
        <f t="shared" si="1"/>
        <v>100</v>
      </c>
      <c r="F18" s="13">
        <f>B18+D18</f>
        <v>33845592</v>
      </c>
      <c r="G18" s="13">
        <v>100</v>
      </c>
      <c r="I18" s="66"/>
    </row>
    <row r="19" spans="1:9" s="14" customFormat="1" ht="24" customHeight="1">
      <c r="A19" s="12" t="s">
        <v>104</v>
      </c>
      <c r="B19" s="16">
        <v>0</v>
      </c>
      <c r="C19" s="16">
        <f t="shared" si="0"/>
        <v>0</v>
      </c>
      <c r="D19" s="16">
        <v>26711589</v>
      </c>
      <c r="E19" s="16">
        <f t="shared" si="1"/>
        <v>100</v>
      </c>
      <c r="F19" s="56">
        <f>B19+D19</f>
        <v>26711589</v>
      </c>
      <c r="G19" s="13">
        <v>100</v>
      </c>
      <c r="I19" s="66"/>
    </row>
    <row r="20" spans="1:9" s="14" customFormat="1" ht="24" customHeight="1">
      <c r="A20" s="12" t="s">
        <v>107</v>
      </c>
      <c r="B20" s="13">
        <v>0</v>
      </c>
      <c r="C20" s="13">
        <f t="shared" si="0"/>
        <v>0</v>
      </c>
      <c r="D20" s="13">
        <v>6584003</v>
      </c>
      <c r="E20" s="13">
        <f t="shared" si="1"/>
        <v>100</v>
      </c>
      <c r="F20" s="57">
        <f>B20+D20</f>
        <v>6584003</v>
      </c>
      <c r="G20" s="13">
        <v>100</v>
      </c>
      <c r="I20" s="66"/>
    </row>
    <row r="21" spans="1:9" s="14" customFormat="1" ht="24" customHeight="1">
      <c r="A21" s="12" t="s">
        <v>106</v>
      </c>
      <c r="B21" s="16">
        <v>0</v>
      </c>
      <c r="C21" s="16">
        <v>0</v>
      </c>
      <c r="D21" s="16">
        <v>550000</v>
      </c>
      <c r="E21" s="16">
        <v>0</v>
      </c>
      <c r="F21" s="56">
        <f>B21+D21</f>
        <v>550000</v>
      </c>
      <c r="G21" s="13">
        <v>100</v>
      </c>
      <c r="I21" s="66"/>
    </row>
    <row r="22" spans="1:7" s="14" customFormat="1" ht="24" customHeight="1">
      <c r="A22" s="19" t="s">
        <v>30</v>
      </c>
      <c r="B22" s="20">
        <f>B14</f>
        <v>83618422</v>
      </c>
      <c r="C22" s="21">
        <f t="shared" si="0"/>
        <v>46.97664157303371</v>
      </c>
      <c r="D22" s="21">
        <f>SUM(D14+D18)</f>
        <v>94381578</v>
      </c>
      <c r="E22" s="21">
        <f t="shared" si="1"/>
        <v>53.02335842696629</v>
      </c>
      <c r="F22" s="21">
        <f>F14+F18</f>
        <v>178000000</v>
      </c>
      <c r="G22" s="21">
        <v>100</v>
      </c>
    </row>
    <row r="24" ht="12.75">
      <c r="F24" s="65"/>
    </row>
  </sheetData>
  <sheetProtection/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NoteFazenda</dc:creator>
  <cp:keywords/>
  <dc:description/>
  <cp:lastModifiedBy>Administrador</cp:lastModifiedBy>
  <cp:lastPrinted>2014-10-07T11:28:33Z</cp:lastPrinted>
  <dcterms:created xsi:type="dcterms:W3CDTF">2008-10-02T15:36:07Z</dcterms:created>
  <dcterms:modified xsi:type="dcterms:W3CDTF">2014-12-18T17:20:06Z</dcterms:modified>
  <cp:category/>
  <cp:version/>
  <cp:contentType/>
  <cp:contentStatus/>
</cp:coreProperties>
</file>